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8_{3DA04FA2-2E80-4A6F-9529-BC34024D3A78}" xr6:coauthVersionLast="47" xr6:coauthVersionMax="47" xr10:uidLastSave="{00000000-0000-0000-0000-000000000000}"/>
  <bookViews>
    <workbookView xWindow="855" yWindow="0" windowWidth="27945" windowHeight="15480" xr2:uid="{00000000-000D-0000-FFFF-FFFF00000000}"/>
  </bookViews>
  <sheets>
    <sheet name="PPI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PPI!$A$3:$Q$23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P15" i="1"/>
  <c r="P13" i="1"/>
  <c r="N13" i="1"/>
  <c r="N12" i="1"/>
  <c r="O6" i="1"/>
  <c r="O5" i="1"/>
  <c r="N6" i="1"/>
  <c r="N5" i="1"/>
  <c r="P6" i="1"/>
  <c r="P5" i="1"/>
  <c r="P8" i="1"/>
  <c r="N4" i="1" l="1"/>
  <c r="Q5" i="1"/>
  <c r="Q6" i="1"/>
  <c r="Q4" i="1" l="1"/>
  <c r="J15" i="1"/>
  <c r="J13" i="1"/>
  <c r="J12" i="1"/>
  <c r="J11" i="1"/>
  <c r="J10" i="1"/>
  <c r="J9" i="1"/>
  <c r="J8" i="1"/>
  <c r="J6" i="1"/>
  <c r="J5" i="1"/>
  <c r="G15" i="1" l="1"/>
  <c r="G14" i="1" s="1"/>
  <c r="G13" i="1"/>
  <c r="G12" i="1"/>
  <c r="G11" i="1"/>
  <c r="G10" i="1"/>
  <c r="G9" i="1"/>
  <c r="H5" i="1"/>
  <c r="G8" i="1"/>
  <c r="G6" i="1"/>
  <c r="G5" i="1"/>
  <c r="Q16" i="1"/>
  <c r="O16" i="1"/>
  <c r="I14" i="1"/>
  <c r="L14" i="1"/>
  <c r="L7" i="1"/>
  <c r="K14" i="1"/>
  <c r="J7" i="1"/>
  <c r="P10" i="1" s="1"/>
  <c r="H7" i="1" l="1"/>
  <c r="O13" i="1" s="1"/>
  <c r="G4" i="1"/>
  <c r="P14" i="1"/>
  <c r="H4" i="1"/>
  <c r="N14" i="1"/>
  <c r="P7" i="1"/>
  <c r="J14" i="1"/>
  <c r="Q15" i="1"/>
  <c r="Q14" i="1" s="1"/>
  <c r="O10" i="1" l="1"/>
  <c r="O9" i="1"/>
  <c r="O11" i="1"/>
  <c r="O12" i="1"/>
  <c r="K7" i="1"/>
  <c r="H14" i="1"/>
  <c r="I7" i="1" l="1"/>
  <c r="Q12" i="1"/>
  <c r="Q13" i="1"/>
  <c r="G17" i="1"/>
  <c r="G7" i="1" l="1"/>
  <c r="N15" i="1" s="1"/>
  <c r="O14" i="1"/>
  <c r="K4" i="1"/>
  <c r="L4" i="1"/>
  <c r="P4" i="1" s="1"/>
  <c r="N7" i="1" l="1"/>
  <c r="J4" i="1"/>
  <c r="I16" i="1"/>
  <c r="I4" i="1" l="1"/>
  <c r="K16" i="1"/>
  <c r="H16" i="1"/>
  <c r="O4" i="1" l="1"/>
  <c r="L16" i="1" l="1"/>
  <c r="J16" i="1"/>
  <c r="P16" i="1" s="1"/>
  <c r="G16" i="1"/>
  <c r="N16" i="1" s="1"/>
  <c r="P12" i="1" l="1"/>
  <c r="P11" i="1" l="1"/>
  <c r="P9" i="1"/>
  <c r="O8" i="1"/>
  <c r="O7" i="1" s="1"/>
  <c r="N10" i="1"/>
  <c r="N11" i="1"/>
  <c r="Q9" i="1"/>
  <c r="Q11" i="1"/>
  <c r="Q10" i="1"/>
  <c r="Q8" i="1"/>
  <c r="N9" i="1"/>
  <c r="N8" i="1"/>
  <c r="Q7" i="1" l="1"/>
</calcChain>
</file>

<file path=xl/sharedStrings.xml><?xml version="1.0" encoding="utf-8"?>
<sst xmlns="http://schemas.openxmlformats.org/spreadsheetml/2006/main" count="82" uniqueCount="52">
  <si>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</si>
  <si>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</si>
  <si>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</si>
  <si>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</si>
  <si>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</si>
  <si>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</si>
  <si>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</si>
  <si>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</si>
  <si>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</si>
  <si>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</si>
  <si>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</si>
  <si>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</si>
  <si>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</si>
  <si>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</si>
  <si>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</si>
  <si>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</si>
  <si>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</si>
  <si>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</si>
  <si>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</si>
  <si>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</si>
  <si>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Recolección Residuos sólidos domiciliarios.(TITULOS)</t>
  </si>
  <si>
    <t>Recolección Residuos sólidos domiciliarios.(RURALES)</t>
  </si>
  <si>
    <t>Limpieza de áreas de uso común municipal (Cuadrillas)</t>
  </si>
  <si>
    <t>Rutas de Apoyo Especial.</t>
  </si>
  <si>
    <t>Cuadrillas de limpieza y conservación urbana del municipio de León.</t>
  </si>
  <si>
    <t>Ruta de Aseo en Polígonos de Desarrollo</t>
  </si>
  <si>
    <t>Rutas de Aseo de Contenedores</t>
  </si>
  <si>
    <t>Cuadrilla 24/7</t>
  </si>
  <si>
    <t>Zonas de Barrido y papeleo de vialidades y espacios municipales</t>
  </si>
  <si>
    <t>Tratamiento de lixiviados</t>
  </si>
  <si>
    <t>Este indicador pretende medir la cantidad de kilometros barridos en principales vialidades, respecto a los kilometros existentes en los principales bulevares y avenidas. Exceptuando las vialidades no establecidas en los contratos.</t>
  </si>
  <si>
    <t>Este indicador pretende medir los  litros de lixiviado tratado</t>
  </si>
  <si>
    <t>Este indicador hace referencia a las toneladas de residuos relocectados, respecto a la proyección de toneladas de residuos generadas.</t>
  </si>
  <si>
    <t>Este idicador es de demanda debido a que el servicio de limpia depende de los reporte y eventos que se susciten en la ciudad. Por lo que se miden los metros cuadrados limpiados en espacios públicos de la ciudad respecto a los que son impactados por residuos sólidos urbanos.</t>
  </si>
  <si>
    <t>Sistema Integral de Aseo Público</t>
  </si>
  <si>
    <t>TONELADAS</t>
  </si>
  <si>
    <t>MTS 2</t>
  </si>
  <si>
    <t>MTS2</t>
  </si>
  <si>
    <t>IF1P1C1</t>
  </si>
  <si>
    <t>IF1PIC2</t>
  </si>
  <si>
    <t>IF1PIC3</t>
  </si>
  <si>
    <t>IF1P1C4</t>
  </si>
  <si>
    <t>IF1P1C5</t>
  </si>
  <si>
    <t>IFIP1C6</t>
  </si>
  <si>
    <t>if1psc7</t>
  </si>
  <si>
    <t>if1p1c8</t>
  </si>
  <si>
    <t>LTS</t>
  </si>
  <si>
    <t>Acciones en materia de limpieza en espacios públicos, áreas de donación y avenidas principales</t>
  </si>
  <si>
    <t>Atención inmediata a los reportes ciudadanos mediante el programa de cuadrillas 24/7</t>
  </si>
  <si>
    <t>Recolección de residuos sólidos urbanos y rurales</t>
  </si>
  <si>
    <t>Tratamiento del lixiviado generado en el antiguo tiradero "La Reserva"</t>
  </si>
  <si>
    <t>Sistema Integral de Aseo Público de León
Programas y Proyectos de Inversión
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</si>
</sst>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#,##0.00_ ;\-#,##0.00\ "/>
  </numFmts>
  <fonts count="11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name val="Calibri Light"/>
      <family val="2"/>
    </font>
    <font>
      <sz val="7"/>
      <color theme="1"/>
      <name val="Calibri Light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wrapText="1"/>
    </xf>
    <xf numFmtId="0" fontId="0" fillId="3" borderId="1" xfId="0" applyFill="1" applyBorder="1" applyProtection="1">
      <protection locked="0"/>
    </xf>
    <xf numFmtId="44" fontId="3" fillId="3" borderId="1" xfId="2" applyFont="1" applyFill="1" applyBorder="1" applyAlignment="1" applyProtection="1">
      <protection locked="0"/>
    </xf>
    <xf numFmtId="43" fontId="9" fillId="3" borderId="1" xfId="1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wrapText="1"/>
    </xf>
    <xf numFmtId="0" fontId="0" fillId="0" borderId="1" xfId="0" applyBorder="1" applyProtection="1">
      <protection locked="0"/>
    </xf>
    <xf numFmtId="43" fontId="3" fillId="0" borderId="1" xfId="1" applyFont="1" applyFill="1" applyBorder="1" applyAlignment="1" applyProtection="1">
      <alignment wrapText="1"/>
      <protection locked="0"/>
    </xf>
    <xf numFmtId="43" fontId="3" fillId="0" borderId="1" xfId="1" applyFont="1" applyFill="1" applyBorder="1" applyAlignment="1" applyProtection="1">
      <alignment horizontal="center" wrapText="1"/>
      <protection locked="0"/>
    </xf>
    <xf numFmtId="44" fontId="2" fillId="0" borderId="1" xfId="2" applyFont="1" applyFill="1" applyBorder="1" applyAlignment="1" applyProtection="1">
      <alignment wrapText="1"/>
      <protection locked="0"/>
    </xf>
    <xf numFmtId="44" fontId="3" fillId="0" borderId="1" xfId="2" applyFont="1" applyFill="1" applyBorder="1" applyAlignment="1" applyProtection="1">
      <alignment wrapText="1"/>
      <protection locked="0"/>
    </xf>
    <xf numFmtId="43" fontId="3" fillId="3" borderId="1" xfId="1" applyFont="1" applyFill="1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3" fontId="3" fillId="0" borderId="1" xfId="1" applyFont="1" applyFill="1" applyBorder="1" applyAlignment="1" applyProtection="1">
      <alignment horizontal="center"/>
      <protection locked="0"/>
    </xf>
    <xf numFmtId="43" fontId="0" fillId="0" borderId="1" xfId="1" applyFont="1" applyFill="1" applyBorder="1"/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wrapText="1"/>
    </xf>
    <xf numFmtId="0" fontId="0" fillId="0" borderId="9" xfId="0" applyBorder="1" applyProtection="1">
      <protection locked="0"/>
    </xf>
    <xf numFmtId="44" fontId="0" fillId="0" borderId="9" xfId="2" applyFont="1" applyFill="1" applyBorder="1" applyProtection="1">
      <protection locked="0"/>
    </xf>
    <xf numFmtId="43" fontId="0" fillId="0" borderId="9" xfId="1" applyFont="1" applyFill="1" applyBorder="1" applyAlignment="1" applyProtection="1">
      <alignment horizontal="center"/>
      <protection locked="0"/>
    </xf>
    <xf numFmtId="43" fontId="0" fillId="0" borderId="9" xfId="1" applyFont="1" applyFill="1" applyBorder="1" applyProtection="1">
      <protection locked="0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43" fontId="0" fillId="0" borderId="6" xfId="1" applyFont="1" applyFill="1" applyBorder="1" applyProtection="1">
      <protection locked="0"/>
    </xf>
    <xf numFmtId="44" fontId="1" fillId="3" borderId="6" xfId="2" applyFont="1" applyFill="1" applyBorder="1" applyAlignment="1" applyProtection="1">
      <alignment wrapText="1"/>
      <protection locked="0"/>
    </xf>
    <xf numFmtId="43" fontId="10" fillId="3" borderId="7" xfId="0" applyNumberFormat="1" applyFont="1" applyFill="1" applyBorder="1" applyAlignment="1" applyProtection="1">
      <alignment horizontal="right" wrapText="1"/>
      <protection locked="0"/>
    </xf>
    <xf numFmtId="44" fontId="2" fillId="0" borderId="7" xfId="2" applyFont="1" applyFill="1" applyBorder="1" applyAlignment="1" applyProtection="1">
      <alignment wrapText="1"/>
      <protection locked="0"/>
    </xf>
    <xf numFmtId="44" fontId="3" fillId="0" borderId="7" xfId="2" applyFont="1" applyFill="1" applyBorder="1" applyAlignment="1" applyProtection="1">
      <alignment wrapText="1"/>
      <protection locked="0"/>
    </xf>
    <xf numFmtId="44" fontId="1" fillId="3" borderId="6" xfId="2" applyFont="1" applyFill="1" applyBorder="1" applyAlignment="1" applyProtection="1">
      <protection locked="0"/>
    </xf>
    <xf numFmtId="44" fontId="2" fillId="3" borderId="7" xfId="2" applyFont="1" applyFill="1" applyBorder="1" applyAlignment="1" applyProtection="1">
      <protection locked="0"/>
    </xf>
    <xf numFmtId="44" fontId="3" fillId="0" borderId="6" xfId="2" applyFont="1" applyFill="1" applyBorder="1" applyAlignment="1" applyProtection="1">
      <protection locked="0"/>
    </xf>
    <xf numFmtId="43" fontId="0" fillId="0" borderId="6" xfId="1" applyFont="1" applyFill="1" applyBorder="1"/>
    <xf numFmtId="44" fontId="1" fillId="3" borderId="6" xfId="2" applyFont="1" applyFill="1" applyBorder="1" applyProtection="1">
      <protection locked="0"/>
    </xf>
    <xf numFmtId="165" fontId="3" fillId="3" borderId="7" xfId="2" applyNumberFormat="1" applyFont="1" applyFill="1" applyBorder="1" applyAlignment="1" applyProtection="1">
      <protection locked="0"/>
    </xf>
    <xf numFmtId="44" fontId="0" fillId="0" borderId="8" xfId="2" applyFont="1" applyFill="1" applyBorder="1" applyProtection="1">
      <protection locked="0"/>
    </xf>
    <xf numFmtId="44" fontId="0" fillId="0" borderId="10" xfId="2" applyFont="1" applyFill="1" applyBorder="1" applyProtection="1">
      <protection locked="0"/>
    </xf>
    <xf numFmtId="43" fontId="3" fillId="0" borderId="7" xfId="1" applyFont="1" applyFill="1" applyBorder="1" applyAlignment="1" applyProtection="1">
      <alignment wrapText="1"/>
      <protection locked="0"/>
    </xf>
    <xf numFmtId="43" fontId="9" fillId="3" borderId="6" xfId="1" applyFont="1" applyFill="1" applyBorder="1" applyAlignment="1" applyProtection="1">
      <alignment horizontal="center" wrapText="1"/>
      <protection locked="0"/>
    </xf>
    <xf numFmtId="43" fontId="9" fillId="3" borderId="7" xfId="1" applyFont="1" applyFill="1" applyBorder="1" applyAlignment="1" applyProtection="1">
      <alignment horizontal="center" wrapText="1"/>
      <protection locked="0"/>
    </xf>
    <xf numFmtId="43" fontId="3" fillId="3" borderId="6" xfId="1" applyFont="1" applyFill="1" applyBorder="1" applyAlignment="1" applyProtection="1">
      <protection locked="0"/>
    </xf>
    <xf numFmtId="43" fontId="3" fillId="3" borderId="7" xfId="1" applyFont="1" applyFill="1" applyBorder="1" applyAlignment="1" applyProtection="1">
      <protection locked="0"/>
    </xf>
    <xf numFmtId="43" fontId="3" fillId="0" borderId="7" xfId="1" applyFont="1" applyFill="1" applyBorder="1" applyAlignment="1" applyProtection="1">
      <alignment horizontal="left" vertical="center"/>
      <protection locked="0"/>
    </xf>
    <xf numFmtId="43" fontId="2" fillId="0" borderId="8" xfId="1" applyFont="1" applyFill="1" applyBorder="1" applyProtection="1">
      <protection locked="0"/>
    </xf>
    <xf numFmtId="43" fontId="0" fillId="0" borderId="10" xfId="1" applyFont="1" applyFill="1" applyBorder="1" applyProtection="1">
      <protection locked="0"/>
    </xf>
    <xf numFmtId="0" fontId="1" fillId="2" borderId="15" xfId="0" applyFont="1" applyFill="1" applyBorder="1" applyAlignment="1">
      <alignment horizontal="left"/>
    </xf>
    <xf numFmtId="0" fontId="7" fillId="4" borderId="18" xfId="0" applyFont="1" applyFill="1" applyBorder="1" applyAlignment="1" applyProtection="1">
      <alignment horizontal="center" wrapText="1"/>
      <protection locked="0"/>
    </xf>
    <xf numFmtId="2" fontId="3" fillId="0" borderId="6" xfId="0" applyNumberFormat="1" applyFont="1" applyBorder="1" applyProtection="1">
      <protection locked="0"/>
    </xf>
    <xf numFmtId="2" fontId="3" fillId="3" borderId="6" xfId="0" applyNumberFormat="1" applyFont="1" applyFill="1" applyBorder="1" applyAlignment="1" applyProtection="1">
      <alignment wrapText="1"/>
      <protection locked="0"/>
    </xf>
    <xf numFmtId="2" fontId="3" fillId="3" borderId="6" xfId="0" applyNumberFormat="1" applyFont="1" applyFill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7" fillId="4" borderId="26" xfId="0" applyFont="1" applyFill="1" applyBorder="1" applyAlignment="1" applyProtection="1">
      <alignment horizontal="center" wrapText="1"/>
      <protection locked="0"/>
    </xf>
    <xf numFmtId="2" fontId="3" fillId="3" borderId="12" xfId="0" applyNumberFormat="1" applyFont="1" applyFill="1" applyBorder="1" applyAlignment="1" applyProtection="1">
      <alignment wrapText="1"/>
      <protection locked="0"/>
    </xf>
    <xf numFmtId="2" fontId="3" fillId="0" borderId="12" xfId="0" applyNumberFormat="1" applyFont="1" applyBorder="1" applyProtection="1">
      <protection locked="0"/>
    </xf>
    <xf numFmtId="2" fontId="3" fillId="3" borderId="12" xfId="0" applyNumberFormat="1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7" fillId="4" borderId="6" xfId="3" applyNumberFormat="1" applyFont="1" applyFill="1" applyBorder="1" applyAlignment="1" applyProtection="1">
      <alignment horizontal="center" vertical="center" wrapText="1"/>
      <protection locked="0"/>
    </xf>
    <xf numFmtId="4" fontId="7" fillId="4" borderId="7" xfId="3" applyNumberFormat="1" applyFont="1" applyFill="1" applyBorder="1" applyAlignment="1" applyProtection="1">
      <alignment horizontal="center" vertical="center" wrapText="1"/>
      <protection locked="0"/>
    </xf>
    <xf numFmtId="2" fontId="9" fillId="3" borderId="6" xfId="0" applyNumberFormat="1" applyFont="1" applyFill="1" applyBorder="1" applyAlignment="1" applyProtection="1">
      <alignment wrapText="1"/>
      <protection locked="0"/>
    </xf>
    <xf numFmtId="43" fontId="3" fillId="0" borderId="6" xfId="0" applyNumberFormat="1" applyFont="1" applyBorder="1" applyAlignment="1" applyProtection="1">
      <alignment wrapText="1"/>
      <protection locked="0"/>
    </xf>
    <xf numFmtId="2" fontId="3" fillId="3" borderId="7" xfId="0" applyNumberFormat="1" applyFont="1" applyFill="1" applyBorder="1" applyAlignment="1" applyProtection="1">
      <alignment wrapText="1"/>
      <protection locked="0"/>
    </xf>
    <xf numFmtId="2" fontId="3" fillId="0" borderId="7" xfId="0" applyNumberFormat="1" applyFont="1" applyBorder="1" applyProtection="1">
      <protection locked="0"/>
    </xf>
    <xf numFmtId="164" fontId="3" fillId="0" borderId="6" xfId="0" applyNumberFormat="1" applyFont="1" applyBorder="1" applyAlignment="1" applyProtection="1">
      <alignment wrapText="1"/>
      <protection locked="0"/>
    </xf>
    <xf numFmtId="2" fontId="9" fillId="3" borderId="6" xfId="0" applyNumberFormat="1" applyFont="1" applyFill="1" applyBorder="1" applyProtection="1">
      <protection locked="0"/>
    </xf>
    <xf numFmtId="2" fontId="3" fillId="3" borderId="7" xfId="0" applyNumberFormat="1" applyFont="1" applyFill="1" applyBorder="1" applyProtection="1">
      <protection locked="0"/>
    </xf>
    <xf numFmtId="164" fontId="3" fillId="0" borderId="8" xfId="0" applyNumberFormat="1" applyFont="1" applyBorder="1" applyAlignment="1" applyProtection="1">
      <alignment wrapText="1"/>
      <protection locked="0"/>
    </xf>
    <xf numFmtId="2" fontId="3" fillId="0" borderId="10" xfId="0" applyNumberFormat="1" applyFont="1" applyBorder="1" applyProtection="1">
      <protection locked="0"/>
    </xf>
    <xf numFmtId="0" fontId="9" fillId="3" borderId="6" xfId="0" applyFont="1" applyFill="1" applyBorder="1" applyProtection="1">
      <protection locked="0"/>
    </xf>
    <xf numFmtId="0" fontId="1" fillId="2" borderId="11" xfId="0" applyFont="1" applyFill="1" applyBorder="1" applyAlignment="1">
      <alignment horizontal="center" wrapText="1"/>
    </xf>
    <xf numFmtId="0" fontId="2" fillId="0" borderId="14" xfId="0" applyFont="1" applyBorder="1"/>
    <xf numFmtId="0" fontId="2" fillId="0" borderId="20" xfId="0" applyFont="1" applyBorder="1"/>
    <xf numFmtId="0" fontId="1" fillId="2" borderId="16" xfId="0" applyFont="1" applyFill="1" applyBorder="1" applyAlignment="1">
      <alignment horizontal="center" wrapText="1"/>
    </xf>
    <xf numFmtId="0" fontId="2" fillId="0" borderId="16" xfId="0" applyFont="1" applyBorder="1"/>
    <xf numFmtId="0" fontId="2" fillId="0" borderId="17" xfId="0" applyFont="1" applyBorder="1"/>
  </cellXfs>
  <cellStyles count="4">
    <cellStyle name="Millares" xfId="1" builtinId="3"/>
    <cellStyle name="Moneda" xfId="2" builtinId="4"/>
    <cellStyle name="Normal" xfId="0" builtinId="0"/>
    <cellStyle name="Normal 4 2" xfId="3" xr:uid="{111C1BFD-BB5B-4B7C-94F3-416EF7D599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%20Ortiz\Documents\REPORTE%20TRIMESTRAL%20DE%20LA%20CUENTA%20PUBLICA\2025\2do%20trimestre\Copia%20de%200333_INR_MLEO_ASP_2501%2002.xlsx" TargetMode="External"/><Relationship Id="rId1" Type="http://schemas.openxmlformats.org/officeDocument/2006/relationships/externalLinkPath" Target="/Users/Adriana%20Ortiz/Documents/REPORTE%20TRIMESTRAL%20DE%20LA%20CUENTA%20PUBLICA/2025/2do%20trimestre/Copia%20de%200333_INR_MLEO_ASP_2501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%20Ortiz\Documents\PBR\METAS\AVANCES%20DE%20META\2025\PROYECTOS%20DE%20INVERSI&#211;N\JUNIO\SIAP_MIR_Proyectos%20Inversion_SIAP_2025_V2%20SISTEMA%20CON%20CORRECCIONES.xlsx" TargetMode="External"/><Relationship Id="rId1" Type="http://schemas.openxmlformats.org/officeDocument/2006/relationships/externalLinkPath" Target="/Users/Adriana%20Ortiz/Documents/PBR/METAS/AVANCES%20DE%20META/2025/PROYECTOS%20DE%20INVERSI&#211;N/JUNIO/SIAP_MIR_Proyectos%20Inversion_SIAP_2025_V2%20SISTEMA%20CON%20CORREC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%20Ortiz\Documents\PAGOS%20TITULOS%20Y%20CONTRATOS\PAGOS%20EFECTUADOS\PAGOS%20EFECTUADOS%20A%20CONTRATOS%20Y%20T&#205;TULOS%20DE%20LIMPIEZAS%20Y%20RECOLECCION%202025.xlsx" TargetMode="External"/><Relationship Id="rId1" Type="http://schemas.openxmlformats.org/officeDocument/2006/relationships/externalLinkPath" Target="/Users/Adriana%20Ortiz/Documents/PAGOS%20TITULOS%20Y%20CONTRATOS/PAGOS%20EFECTUADOS/PAGOS%20EFECTUADOS%20A%20CONTRATOS%20Y%20T&#205;TULOS%20DE%20LIMPIEZAS%20Y%20RECOLECCIO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R"/>
      <sheetName val="Hoja1"/>
    </sheetNames>
    <sheetDataSet>
      <sheetData sheetId="0">
        <row r="6">
          <cell r="F6">
            <v>408013286.69999999</v>
          </cell>
          <cell r="G6">
            <v>24424103.890000001</v>
          </cell>
        </row>
        <row r="7">
          <cell r="F7">
            <v>20324224.84</v>
          </cell>
        </row>
        <row r="8">
          <cell r="F8">
            <v>31812486.550000001</v>
          </cell>
        </row>
        <row r="9">
          <cell r="F9">
            <v>8118677.6900000004</v>
          </cell>
        </row>
        <row r="10">
          <cell r="F10">
            <v>29046850.359999999</v>
          </cell>
        </row>
        <row r="11">
          <cell r="F11">
            <v>3722181.31</v>
          </cell>
        </row>
        <row r="12">
          <cell r="F12">
            <v>1785028.97</v>
          </cell>
        </row>
        <row r="13">
          <cell r="F13">
            <v>81522387.289999992</v>
          </cell>
        </row>
        <row r="14">
          <cell r="F14">
            <v>4278325.08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R 2025"/>
      <sheetName val="AVANCE DE METAS"/>
      <sheetName val="AVANCE PLANEACIÓN"/>
      <sheetName val="AVANCE  LIMPIA"/>
      <sheetName val="AVANCE JURIDICO"/>
      <sheetName val="AVANCE  RESIDUOS"/>
    </sheetNames>
    <sheetDataSet>
      <sheetData sheetId="0">
        <row r="8">
          <cell r="AG8">
            <v>491939.79461668944</v>
          </cell>
        </row>
        <row r="9">
          <cell r="AG9">
            <v>15500.189999999999</v>
          </cell>
        </row>
        <row r="14">
          <cell r="AG14">
            <v>7110000</v>
          </cell>
        </row>
        <row r="15">
          <cell r="AG15">
            <v>3239308.7999999993</v>
          </cell>
        </row>
        <row r="16">
          <cell r="AG16">
            <v>1012284</v>
          </cell>
        </row>
        <row r="17">
          <cell r="AG17">
            <v>1771499.4000000004</v>
          </cell>
        </row>
        <row r="18">
          <cell r="AG18">
            <v>404913.59999999992</v>
          </cell>
        </row>
        <row r="19">
          <cell r="AG19">
            <v>129780</v>
          </cell>
        </row>
        <row r="24">
          <cell r="AG24">
            <v>259560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. PAGOS EN PARTIDA "/>
      <sheetName val="Hoja1"/>
      <sheetName val="PROPUE PAGO NOV Y DIC RECOL 23"/>
      <sheetName val="SOL. PAGOS EN PARTIDA (3)"/>
      <sheetName val="Hoja3"/>
      <sheetName val="Hoja3 (2)"/>
      <sheetName val="DOMICIL PROG VS REAL"/>
    </sheetNames>
    <sheetDataSet>
      <sheetData sheetId="0">
        <row r="38">
          <cell r="T38">
            <v>3318230.0500000003</v>
          </cell>
        </row>
        <row r="71">
          <cell r="E71">
            <v>1199016.3700000001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tabSelected="1" zoomScale="160" zoomScaleNormal="160" workbookViewId="0">
      <selection activeCell="N16" sqref="N16"/>
    </sheetView>
  </sheetViews>
  <sheetFormatPr baseColWidth="10" defaultColWidth="16.83203125" defaultRowHeight="11.25" x14ac:dyDescent="0.2"/>
  <cols>
    <col min="1" max="1" width="19.83203125" customWidth="1"/>
    <col min="2" max="2" width="26.33203125" style="4" customWidth="1"/>
    <col min="3" max="3" width="16.1640625" style="4" customWidth="1"/>
    <col min="4" max="4" width="20.5" style="4" customWidth="1"/>
    <col min="5" max="6" width="16.5" hidden="1" customWidth="1"/>
    <col min="7" max="10" width="16.5" customWidth="1"/>
    <col min="11" max="11" width="16.5" bestFit="1" customWidth="1"/>
    <col min="12" max="12" width="16.33203125" bestFit="1" customWidth="1"/>
    <col min="13" max="13" width="13.33203125" customWidth="1"/>
    <col min="14" max="17" width="11.83203125" customWidth="1"/>
    <col min="18" max="26" width="12" customWidth="1"/>
  </cols>
  <sheetData>
    <row r="1" spans="1:26" ht="48.75" customHeight="1" thickBot="1" x14ac:dyDescent="0.25">
      <c r="A1" s="85" t="s">
        <v>51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61"/>
      <c r="B2" s="62"/>
      <c r="C2" s="62"/>
      <c r="D2" s="62"/>
      <c r="E2" s="62"/>
      <c r="F2" s="63"/>
      <c r="G2" s="29"/>
      <c r="H2" s="30" t="s">
        <v>0</v>
      </c>
      <c r="I2" s="31"/>
      <c r="J2" s="29"/>
      <c r="K2" s="88" t="s">
        <v>1</v>
      </c>
      <c r="L2" s="89"/>
      <c r="M2" s="90"/>
      <c r="N2" s="55" t="s">
        <v>2</v>
      </c>
      <c r="O2" s="30"/>
      <c r="P2" s="71" t="s">
        <v>3</v>
      </c>
      <c r="Q2" s="72"/>
      <c r="R2" s="1"/>
      <c r="S2" s="1"/>
      <c r="T2" s="1"/>
      <c r="U2" s="1"/>
      <c r="V2" s="1"/>
      <c r="W2" s="1"/>
      <c r="X2" s="1"/>
      <c r="Y2" s="1"/>
      <c r="Z2" s="1"/>
    </row>
    <row r="3" spans="1:26" ht="33.75" x14ac:dyDescent="0.2">
      <c r="A3" s="64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5" t="s">
        <v>9</v>
      </c>
      <c r="G3" s="32" t="s">
        <v>10</v>
      </c>
      <c r="H3" s="5" t="s">
        <v>11</v>
      </c>
      <c r="I3" s="33" t="s">
        <v>12</v>
      </c>
      <c r="J3" s="32" t="s">
        <v>13</v>
      </c>
      <c r="K3" s="5" t="s">
        <v>11</v>
      </c>
      <c r="L3" s="5" t="s">
        <v>14</v>
      </c>
      <c r="M3" s="33" t="s">
        <v>15</v>
      </c>
      <c r="N3" s="56" t="s">
        <v>16</v>
      </c>
      <c r="O3" s="66" t="s">
        <v>17</v>
      </c>
      <c r="P3" s="73" t="s">
        <v>18</v>
      </c>
      <c r="Q3" s="74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67.5" x14ac:dyDescent="0.2">
      <c r="A4" s="7"/>
      <c r="B4" s="7" t="s">
        <v>49</v>
      </c>
      <c r="C4" s="8"/>
      <c r="D4" s="7" t="s">
        <v>32</v>
      </c>
      <c r="E4" s="9">
        <v>5057</v>
      </c>
      <c r="F4" s="7"/>
      <c r="G4" s="35">
        <f>+G5+G6</f>
        <v>428337511.53999996</v>
      </c>
      <c r="H4" s="10">
        <f>SUM(G5:G6)+SUM(H5:H6)</f>
        <v>452761615.42999995</v>
      </c>
      <c r="I4" s="36">
        <f>+I5+I6</f>
        <v>434671345.69999999</v>
      </c>
      <c r="J4" s="48">
        <f>+SUM(J5:J6)</f>
        <v>507439.98461668944</v>
      </c>
      <c r="K4" s="10">
        <f>SUM(J5:J6)+SUM(K5:K6)</f>
        <v>507439.98461668944</v>
      </c>
      <c r="L4" s="11">
        <f>+SUM(L5:L6)</f>
        <v>498913.15</v>
      </c>
      <c r="M4" s="49" t="s">
        <v>35</v>
      </c>
      <c r="N4" s="58">
        <f>+N5+N6</f>
        <v>101.47870172220688</v>
      </c>
      <c r="O4" s="67">
        <f>+O5+O6</f>
        <v>96.004460379703531</v>
      </c>
      <c r="P4" s="75">
        <f>+L4*100/J4</f>
        <v>98.319636828948262</v>
      </c>
      <c r="Q4" s="77">
        <f>+Q5+Q6</f>
        <v>98.319636828948276</v>
      </c>
      <c r="R4" s="1"/>
      <c r="S4" s="1"/>
      <c r="T4" s="1"/>
      <c r="U4" s="1"/>
      <c r="V4" s="1"/>
      <c r="W4" s="1"/>
      <c r="X4" s="1"/>
      <c r="Y4" s="1"/>
      <c r="Z4" s="1"/>
    </row>
    <row r="5" spans="1:26" ht="33.75" x14ac:dyDescent="0.2">
      <c r="A5" s="12"/>
      <c r="B5" s="12" t="s">
        <v>20</v>
      </c>
      <c r="C5" s="13">
        <v>35801</v>
      </c>
      <c r="D5" s="12" t="s">
        <v>20</v>
      </c>
      <c r="E5" s="14">
        <v>5057</v>
      </c>
      <c r="F5" s="12" t="s">
        <v>34</v>
      </c>
      <c r="G5" s="34">
        <f>[1]INR!$F$6</f>
        <v>408013286.69999999</v>
      </c>
      <c r="H5" s="17">
        <f>[1]INR!$G$6</f>
        <v>24424103.890000001</v>
      </c>
      <c r="I5" s="37">
        <v>414347120.86000001</v>
      </c>
      <c r="J5" s="15">
        <f>'[2]MIR 2025'!$AG$8</f>
        <v>491939.79461668944</v>
      </c>
      <c r="K5" s="16">
        <v>0</v>
      </c>
      <c r="L5" s="15">
        <v>482458.26</v>
      </c>
      <c r="M5" s="47" t="s">
        <v>35</v>
      </c>
      <c r="N5" s="57">
        <f>+I5*100/G4</f>
        <v>96.733792791179937</v>
      </c>
      <c r="O5" s="68">
        <f>+I5*100/H4</f>
        <v>91.515514288127832</v>
      </c>
      <c r="P5" s="76">
        <f>+L5*100/J4</f>
        <v>95.076910496999929</v>
      </c>
      <c r="Q5" s="78">
        <f>+L5*100/K4</f>
        <v>95.076910496999929</v>
      </c>
      <c r="R5" s="1"/>
      <c r="S5" s="1"/>
      <c r="T5" s="1"/>
      <c r="U5" s="1"/>
      <c r="V5" s="1"/>
      <c r="W5" s="1"/>
      <c r="X5" s="1"/>
      <c r="Y5" s="1"/>
      <c r="Z5" s="1"/>
    </row>
    <row r="6" spans="1:26" ht="33.75" x14ac:dyDescent="0.2">
      <c r="A6" s="12" t="s">
        <v>38</v>
      </c>
      <c r="B6" s="12" t="s">
        <v>21</v>
      </c>
      <c r="C6" s="13">
        <v>35801</v>
      </c>
      <c r="D6" s="12" t="s">
        <v>21</v>
      </c>
      <c r="E6" s="14">
        <v>5057</v>
      </c>
      <c r="F6" s="12" t="s">
        <v>34</v>
      </c>
      <c r="G6" s="34">
        <f>[1]INR!$F$7</f>
        <v>20324224.84</v>
      </c>
      <c r="H6" s="18"/>
      <c r="I6" s="38">
        <v>20324224.84</v>
      </c>
      <c r="J6" s="15">
        <f>'[2]MIR 2025'!$AG$9</f>
        <v>15500.189999999999</v>
      </c>
      <c r="K6" s="16">
        <v>0</v>
      </c>
      <c r="L6" s="15">
        <v>16454.89</v>
      </c>
      <c r="M6" s="47" t="s">
        <v>35</v>
      </c>
      <c r="N6" s="57">
        <f>+I6*100/G4</f>
        <v>4.7449089310269379</v>
      </c>
      <c r="O6" s="68">
        <f>+I6*100/H4</f>
        <v>4.4889460915757038</v>
      </c>
      <c r="P6" s="79">
        <f>+L6*100/J4</f>
        <v>3.242726331948341</v>
      </c>
      <c r="Q6" s="78">
        <f>+L6*100/K4</f>
        <v>3.242726331948341</v>
      </c>
      <c r="R6" s="1"/>
      <c r="S6" s="1"/>
      <c r="T6" s="1"/>
      <c r="U6" s="1"/>
      <c r="V6" s="1"/>
      <c r="W6" s="1"/>
      <c r="X6" s="1"/>
      <c r="Y6" s="1"/>
      <c r="Z6" s="1"/>
    </row>
    <row r="7" spans="1:26" ht="135" x14ac:dyDescent="0.2">
      <c r="A7" s="7"/>
      <c r="B7" s="7" t="s">
        <v>47</v>
      </c>
      <c r="C7" s="8"/>
      <c r="D7" s="7" t="s">
        <v>33</v>
      </c>
      <c r="E7" s="9">
        <v>5057</v>
      </c>
      <c r="F7" s="7"/>
      <c r="G7" s="39">
        <f>+SUM(G8:G13)</f>
        <v>156007612.16999999</v>
      </c>
      <c r="H7" s="10">
        <f>SUM(G8:G13)+SUM(H8:H13)</f>
        <v>155976155.82999998</v>
      </c>
      <c r="I7" s="40">
        <f>+SUM(I8:I13)</f>
        <v>155976155.83000001</v>
      </c>
      <c r="J7" s="50">
        <f>+SUM(J8:J13)</f>
        <v>13667785.799999999</v>
      </c>
      <c r="K7" s="10">
        <f>SUM(J8:J15)+SUM(K8:K13)</f>
        <v>14186905.799999999</v>
      </c>
      <c r="L7" s="19">
        <f>+SUM(L8:L13)</f>
        <v>13665662</v>
      </c>
      <c r="M7" s="51" t="s">
        <v>36</v>
      </c>
      <c r="N7" s="59">
        <f>+I7*100/G7</f>
        <v>99.979836663376602</v>
      </c>
      <c r="O7" s="69">
        <f>SUM(O8:O13)</f>
        <v>100.00000000000001</v>
      </c>
      <c r="P7" s="80">
        <f>+L7*100/J7</f>
        <v>99.984461272432299</v>
      </c>
      <c r="Q7" s="81">
        <f>SUM(Q8:Q13)</f>
        <v>96.325881010642931</v>
      </c>
      <c r="R7" s="1"/>
      <c r="S7" s="1"/>
      <c r="T7" s="1"/>
      <c r="U7" s="1"/>
      <c r="V7" s="1"/>
      <c r="W7" s="1"/>
      <c r="X7" s="1"/>
      <c r="Y7" s="1"/>
      <c r="Z7" s="1"/>
    </row>
    <row r="8" spans="1:26" ht="27" x14ac:dyDescent="0.2">
      <c r="A8" s="20" t="s">
        <v>40</v>
      </c>
      <c r="B8" s="20" t="s">
        <v>22</v>
      </c>
      <c r="C8" s="13">
        <v>35801</v>
      </c>
      <c r="D8" s="20" t="s">
        <v>22</v>
      </c>
      <c r="E8" s="14">
        <v>5057</v>
      </c>
      <c r="F8" s="20" t="s">
        <v>34</v>
      </c>
      <c r="G8" s="41">
        <f>[1]INR!$F$8</f>
        <v>31812486.550000001</v>
      </c>
      <c r="H8" s="18">
        <v>-8139.6</v>
      </c>
      <c r="I8" s="18">
        <v>31804346.949999999</v>
      </c>
      <c r="J8" s="15">
        <f>'[2]MIR 2025'!$AG$15</f>
        <v>3239308.7999999993</v>
      </c>
      <c r="K8" s="21">
        <v>0</v>
      </c>
      <c r="L8" s="15">
        <v>3241617</v>
      </c>
      <c r="M8" s="52" t="s">
        <v>36</v>
      </c>
      <c r="N8" s="57">
        <f t="shared" ref="N8:N11" si="0">I8*100/$G$7</f>
        <v>20.386407116688069</v>
      </c>
      <c r="O8" s="68">
        <f t="shared" ref="O8:O13" si="1">+I8*100/$H$7</f>
        <v>20.390518525577644</v>
      </c>
      <c r="P8" s="76">
        <f>+L8*100/$J$7</f>
        <v>23.717206630498996</v>
      </c>
      <c r="Q8" s="78">
        <f>+L8*100/$K$7</f>
        <v>22.849358737547973</v>
      </c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2">
      <c r="A9" s="20" t="s">
        <v>39</v>
      </c>
      <c r="B9" s="20" t="s">
        <v>23</v>
      </c>
      <c r="C9" s="13">
        <v>35801</v>
      </c>
      <c r="D9" s="20" t="s">
        <v>23</v>
      </c>
      <c r="E9" s="14">
        <v>5057</v>
      </c>
      <c r="F9" s="20" t="s">
        <v>34</v>
      </c>
      <c r="G9" s="41">
        <f>[1]INR!$F$9</f>
        <v>8118677.6900000004</v>
      </c>
      <c r="H9" s="18"/>
      <c r="I9" s="18">
        <v>8118677.6900000004</v>
      </c>
      <c r="J9" s="15">
        <f>'[2]MIR 2025'!$AG$16</f>
        <v>1012284</v>
      </c>
      <c r="K9" s="21">
        <v>0</v>
      </c>
      <c r="L9" s="15">
        <v>868049</v>
      </c>
      <c r="M9" s="52" t="s">
        <v>37</v>
      </c>
      <c r="N9" s="57">
        <f t="shared" si="0"/>
        <v>5.204026635029293</v>
      </c>
      <c r="O9" s="68">
        <f t="shared" si="1"/>
        <v>5.2050761520553372</v>
      </c>
      <c r="P9" s="76">
        <f t="shared" ref="P9:P13" si="2">+L9*100/$J$7</f>
        <v>6.3510579745842968</v>
      </c>
      <c r="Q9" s="78">
        <f t="shared" ref="Q9:Q11" si="3">+L9*100/$K$7</f>
        <v>6.1186633099375349</v>
      </c>
      <c r="R9" s="1"/>
      <c r="S9" s="1"/>
      <c r="T9" s="1"/>
      <c r="U9" s="1"/>
      <c r="V9" s="1"/>
      <c r="W9" s="1"/>
      <c r="X9" s="1"/>
      <c r="Y9" s="1"/>
      <c r="Z9" s="1"/>
    </row>
    <row r="10" spans="1:26" ht="27" x14ac:dyDescent="0.2">
      <c r="A10" s="20" t="s">
        <v>42</v>
      </c>
      <c r="B10" s="20" t="s">
        <v>24</v>
      </c>
      <c r="C10" s="13">
        <v>35801</v>
      </c>
      <c r="D10" s="20" t="s">
        <v>24</v>
      </c>
      <c r="E10" s="14">
        <v>5057</v>
      </c>
      <c r="F10" s="20" t="s">
        <v>34</v>
      </c>
      <c r="G10" s="42">
        <f>[1]INR!$F$10</f>
        <v>29046850.359999999</v>
      </c>
      <c r="H10" s="18">
        <v>-23316.74</v>
      </c>
      <c r="I10" s="18">
        <v>29023533.620000001</v>
      </c>
      <c r="J10" s="15">
        <f>'[2]MIR 2025'!$AG$17</f>
        <v>1771499.4000000004</v>
      </c>
      <c r="K10" s="21">
        <v>0</v>
      </c>
      <c r="L10" s="15">
        <v>1931335</v>
      </c>
      <c r="M10" s="52" t="s">
        <v>36</v>
      </c>
      <c r="N10" s="57">
        <f t="shared" si="0"/>
        <v>18.603921447354335</v>
      </c>
      <c r="O10" s="68">
        <f t="shared" si="1"/>
        <v>18.607673375174759</v>
      </c>
      <c r="P10" s="76">
        <f>+L10*100/$J$7</f>
        <v>14.130562391459193</v>
      </c>
      <c r="Q10" s="78">
        <f>+L10*100/$K$7</f>
        <v>13.613504080643153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8" x14ac:dyDescent="0.2">
      <c r="A11" s="20" t="s">
        <v>44</v>
      </c>
      <c r="B11" s="20" t="s">
        <v>25</v>
      </c>
      <c r="C11" s="13">
        <v>35801</v>
      </c>
      <c r="D11" s="20" t="s">
        <v>25</v>
      </c>
      <c r="E11" s="14">
        <v>5057</v>
      </c>
      <c r="F11" s="20" t="s">
        <v>34</v>
      </c>
      <c r="G11" s="42">
        <f>[1]INR!$F$11</f>
        <v>3722181.31</v>
      </c>
      <c r="H11" s="18"/>
      <c r="I11" s="18">
        <v>3722181.31</v>
      </c>
      <c r="J11" s="15">
        <f>'[2]MIR 2025'!$AG$18</f>
        <v>404913.59999999992</v>
      </c>
      <c r="K11" s="21">
        <v>0</v>
      </c>
      <c r="L11" s="15">
        <v>354141</v>
      </c>
      <c r="M11" s="52" t="s">
        <v>36</v>
      </c>
      <c r="N11" s="57">
        <f t="shared" si="0"/>
        <v>2.3858972381065451</v>
      </c>
      <c r="O11" s="68">
        <f t="shared" si="1"/>
        <v>2.3863784116187885</v>
      </c>
      <c r="P11" s="76">
        <f t="shared" si="2"/>
        <v>2.5910634332592486</v>
      </c>
      <c r="Q11" s="78">
        <f t="shared" si="3"/>
        <v>2.4962525655171408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2">
      <c r="A12" s="20" t="s">
        <v>43</v>
      </c>
      <c r="B12" s="20" t="s">
        <v>26</v>
      </c>
      <c r="C12" s="13">
        <v>35801</v>
      </c>
      <c r="D12" s="20" t="s">
        <v>26</v>
      </c>
      <c r="E12" s="14">
        <v>5057</v>
      </c>
      <c r="F12" s="20" t="s">
        <v>34</v>
      </c>
      <c r="G12" s="42">
        <f>[1]INR!$F$12</f>
        <v>1785028.97</v>
      </c>
      <c r="H12" s="18"/>
      <c r="I12" s="18">
        <v>1785028.97</v>
      </c>
      <c r="J12" s="15">
        <f>'[2]MIR 2025'!$AG$19</f>
        <v>129780</v>
      </c>
      <c r="K12" s="21">
        <v>0</v>
      </c>
      <c r="L12" s="15">
        <v>161000</v>
      </c>
      <c r="M12" s="52" t="s">
        <v>36</v>
      </c>
      <c r="N12" s="57">
        <f>I12*100/$G$7</f>
        <v>1.1441935077211944</v>
      </c>
      <c r="O12" s="68">
        <f t="shared" si="1"/>
        <v>1.1444242618375089</v>
      </c>
      <c r="P12" s="76">
        <f t="shared" si="2"/>
        <v>1.1779523205580236</v>
      </c>
      <c r="Q12" s="78">
        <f>+L12*100/$K$7</f>
        <v>1.1348492918025861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27" x14ac:dyDescent="0.2">
      <c r="A13" s="20" t="s">
        <v>41</v>
      </c>
      <c r="B13" s="20" t="s">
        <v>28</v>
      </c>
      <c r="C13" s="13">
        <v>35801</v>
      </c>
      <c r="D13" s="20" t="s">
        <v>28</v>
      </c>
      <c r="E13" s="14">
        <v>5057</v>
      </c>
      <c r="F13" s="20" t="s">
        <v>34</v>
      </c>
      <c r="G13" s="42">
        <f>[1]INR!$F$13</f>
        <v>81522387.289999992</v>
      </c>
      <c r="H13" s="22"/>
      <c r="I13" s="18">
        <v>81522387.290000007</v>
      </c>
      <c r="J13" s="15">
        <f>'[2]MIR 2025'!$AG$14</f>
        <v>7110000</v>
      </c>
      <c r="K13" s="21">
        <v>0</v>
      </c>
      <c r="L13" s="15">
        <v>7109520</v>
      </c>
      <c r="M13" s="52" t="s">
        <v>36</v>
      </c>
      <c r="N13" s="57">
        <f>I13*100/$G$7</f>
        <v>52.255390718477152</v>
      </c>
      <c r="O13" s="68">
        <f t="shared" si="1"/>
        <v>52.265929273735978</v>
      </c>
      <c r="P13" s="76">
        <f t="shared" si="2"/>
        <v>52.016618522072541</v>
      </c>
      <c r="Q13" s="78">
        <f>+L13*100/$K$7</f>
        <v>50.113253025194545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2.5" x14ac:dyDescent="0.2">
      <c r="A14" s="7"/>
      <c r="B14" s="7" t="s">
        <v>48</v>
      </c>
      <c r="C14" s="8"/>
      <c r="D14" s="7" t="s">
        <v>30</v>
      </c>
      <c r="E14" s="9">
        <v>5057</v>
      </c>
      <c r="F14" s="7"/>
      <c r="G14" s="39">
        <f>+SUM(G15)</f>
        <v>4278325.08</v>
      </c>
      <c r="H14" s="10">
        <f>+G15+H15</f>
        <v>4278325.08</v>
      </c>
      <c r="I14" s="40">
        <f>+SUM(I15)</f>
        <v>4278325.08</v>
      </c>
      <c r="J14" s="50">
        <f>+SUM(J15)</f>
        <v>259560</v>
      </c>
      <c r="K14" s="10">
        <f>+J15-K15</f>
        <v>259560</v>
      </c>
      <c r="L14" s="19">
        <f>+SUM(L15)</f>
        <v>251893.4</v>
      </c>
      <c r="M14" s="51" t="s">
        <v>36</v>
      </c>
      <c r="N14" s="59">
        <f>+I14*100/G14</f>
        <v>100</v>
      </c>
      <c r="O14" s="69">
        <f>SUM(O15)</f>
        <v>100</v>
      </c>
      <c r="P14" s="80">
        <f>+L14*100/J14</f>
        <v>97.046309138542142</v>
      </c>
      <c r="Q14" s="81">
        <f>SUM(Q15)</f>
        <v>97.046309138542142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2">
      <c r="A15" s="20"/>
      <c r="B15" s="20" t="s">
        <v>27</v>
      </c>
      <c r="C15" s="13">
        <v>35801</v>
      </c>
      <c r="D15" s="20" t="s">
        <v>27</v>
      </c>
      <c r="E15" s="14">
        <v>5057</v>
      </c>
      <c r="F15" s="20" t="s">
        <v>34</v>
      </c>
      <c r="G15" s="42">
        <f>[1]INR!$F$14</f>
        <v>4278325.08</v>
      </c>
      <c r="H15" s="18"/>
      <c r="I15" s="18">
        <v>4278325.08</v>
      </c>
      <c r="J15" s="15">
        <f>'[2]MIR 2025'!$AG$24</f>
        <v>259560</v>
      </c>
      <c r="K15" s="21"/>
      <c r="L15" s="15">
        <v>251893.4</v>
      </c>
      <c r="M15" s="52" t="s">
        <v>36</v>
      </c>
      <c r="N15" s="57">
        <f>I15*100/$G$7</f>
        <v>2.742382259743807</v>
      </c>
      <c r="O15" s="68">
        <f>+I15*100/$H$14</f>
        <v>100</v>
      </c>
      <c r="P15" s="76">
        <f>+L15*100/$J$14</f>
        <v>97.046309138542142</v>
      </c>
      <c r="Q15" s="78">
        <f>+L15*100/$K$14</f>
        <v>97.046309138542142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33.75" x14ac:dyDescent="0.2">
      <c r="A16" s="7"/>
      <c r="B16" s="7" t="s">
        <v>50</v>
      </c>
      <c r="C16" s="8"/>
      <c r="D16" s="7" t="s">
        <v>31</v>
      </c>
      <c r="E16" s="9">
        <v>5057</v>
      </c>
      <c r="F16" s="7"/>
      <c r="G16" s="43">
        <f>G17</f>
        <v>1199016.3700000001</v>
      </c>
      <c r="H16" s="10">
        <f>+G17+H17</f>
        <v>1199016.3700000001</v>
      </c>
      <c r="I16" s="44">
        <f>+SUM(I17:I17)</f>
        <v>0</v>
      </c>
      <c r="J16" s="48">
        <f>+SUM(J17:J17)</f>
        <v>4560000</v>
      </c>
      <c r="K16" s="10">
        <f>+J17+K17</f>
        <v>4560000</v>
      </c>
      <c r="L16" s="11">
        <f>+SUM(L17:L17)</f>
        <v>0</v>
      </c>
      <c r="M16" s="51" t="s">
        <v>46</v>
      </c>
      <c r="N16" s="58">
        <f>+I16*100/G16</f>
        <v>0</v>
      </c>
      <c r="O16" s="69">
        <f>SUM(O17)</f>
        <v>0</v>
      </c>
      <c r="P16" s="84">
        <f>+L16*100/J16</f>
        <v>0</v>
      </c>
      <c r="Q16" s="69">
        <f>SUM(Q17)</f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.75" thickBot="1" x14ac:dyDescent="0.25">
      <c r="A17" s="23" t="s">
        <v>45</v>
      </c>
      <c r="B17" s="23" t="s">
        <v>29</v>
      </c>
      <c r="C17" s="24"/>
      <c r="D17" s="23" t="s">
        <v>29</v>
      </c>
      <c r="E17" s="25">
        <v>5057</v>
      </c>
      <c r="F17" s="23" t="s">
        <v>34</v>
      </c>
      <c r="G17" s="45">
        <f>'[3]SOL. PAGOS EN PARTIDA '!$E$71</f>
        <v>1199016.3700000001</v>
      </c>
      <c r="H17" s="26"/>
      <c r="I17" s="46">
        <v>0</v>
      </c>
      <c r="J17" s="53">
        <v>4560000</v>
      </c>
      <c r="K17" s="27"/>
      <c r="L17" s="28">
        <v>0</v>
      </c>
      <c r="M17" s="54" t="s">
        <v>46</v>
      </c>
      <c r="N17" s="60">
        <v>0</v>
      </c>
      <c r="O17" s="70">
        <v>0</v>
      </c>
      <c r="P17" s="82">
        <v>0</v>
      </c>
      <c r="Q17" s="83"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3"/>
      <c r="C18" s="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3"/>
      <c r="C19" s="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3"/>
      <c r="C20" s="3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3"/>
      <c r="C21" s="3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3"/>
      <c r="C22" s="3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/>
      <c r="B23" s="3"/>
      <c r="C23" s="3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2"/>
      <c r="B24" s="3"/>
      <c r="C24" s="3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3"/>
      <c r="C25" s="3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3"/>
      <c r="C26" s="3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3"/>
      <c r="C27" s="3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3"/>
      <c r="C28" s="3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3"/>
      <c r="C29" s="3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3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3"/>
      <c r="C31" s="3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3"/>
      <c r="C32" s="3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3"/>
      <c r="C33" s="3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3"/>
      <c r="C34" s="3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3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3"/>
      <c r="C36" s="3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3"/>
      <c r="C37" s="3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3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3"/>
      <c r="C39" s="3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3"/>
      <c r="C40" s="3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3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3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3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3"/>
      <c r="C46" s="3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3"/>
      <c r="C47" s="3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3"/>
      <c r="C48" s="3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3"/>
      <c r="C49" s="3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3"/>
      <c r="C50" s="3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3"/>
      <c r="C51" s="3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3"/>
      <c r="C52" s="3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3"/>
      <c r="C53" s="3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3"/>
      <c r="C54" s="3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3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3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3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3"/>
      <c r="C58" s="3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3"/>
      <c r="C59" s="3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3"/>
      <c r="C60" s="3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3"/>
      <c r="C61" s="3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3"/>
      <c r="C62" s="3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3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3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3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3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3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3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3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3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3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3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3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3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3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3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3"/>
      <c r="C77" s="3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3"/>
      <c r="C78" s="3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3"/>
      <c r="C79" s="3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3"/>
      <c r="C80" s="3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3"/>
      <c r="C81" s="3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3"/>
      <c r="C82" s="3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3"/>
      <c r="C83" s="3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3"/>
      <c r="C84" s="3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3"/>
      <c r="C85" s="3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3"/>
      <c r="C86" s="3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3"/>
      <c r="C87" s="3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3"/>
      <c r="C88" s="3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3"/>
      <c r="C89" s="3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3"/>
      <c r="C90" s="3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3"/>
      <c r="C91" s="3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3"/>
      <c r="C92" s="3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3"/>
      <c r="C93" s="3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3"/>
      <c r="C94" s="3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3"/>
      <c r="C95" s="3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3"/>
      <c r="C96" s="3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3"/>
      <c r="C97" s="3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3"/>
      <c r="C98" s="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3"/>
      <c r="C99" s="3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3"/>
      <c r="C100" s="3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3"/>
      <c r="C101" s="3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1"/>
      <c r="B102" s="3"/>
      <c r="C102" s="3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1"/>
      <c r="B103" s="3"/>
      <c r="C103" s="3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1"/>
      <c r="B104" s="3"/>
      <c r="C104" s="3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1"/>
      <c r="B105" s="3"/>
      <c r="C105" s="3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1"/>
      <c r="B106" s="3"/>
      <c r="C106" s="3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1"/>
      <c r="B107" s="3"/>
      <c r="C107" s="3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1"/>
      <c r="B108" s="3"/>
      <c r="C108" s="3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1"/>
      <c r="B109" s="3"/>
      <c r="C109" s="3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1"/>
      <c r="B110" s="3"/>
      <c r="C110" s="3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1"/>
      <c r="B111" s="3"/>
      <c r="C111" s="3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1"/>
      <c r="B112" s="3"/>
      <c r="C112" s="3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1"/>
      <c r="B113" s="3"/>
      <c r="C113" s="3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1"/>
      <c r="B114" s="3"/>
      <c r="C114" s="3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1"/>
      <c r="B115" s="3"/>
      <c r="C115" s="3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1"/>
      <c r="B116" s="3"/>
      <c r="C116" s="3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1"/>
      <c r="B117" s="3"/>
      <c r="C117" s="3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1"/>
      <c r="B118" s="3"/>
      <c r="C118" s="3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1"/>
      <c r="B119" s="3"/>
      <c r="C119" s="3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1"/>
      <c r="B120" s="3"/>
      <c r="C120" s="3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1"/>
      <c r="B121" s="3"/>
      <c r="C121" s="3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1"/>
      <c r="B122" s="3"/>
      <c r="C122" s="3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1"/>
      <c r="B123" s="3"/>
      <c r="C123" s="3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1"/>
      <c r="B124" s="3"/>
      <c r="C124" s="3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1"/>
      <c r="B125" s="3"/>
      <c r="C125" s="3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1"/>
      <c r="B126" s="3"/>
      <c r="C126" s="3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1"/>
      <c r="B127" s="3"/>
      <c r="C127" s="3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1"/>
      <c r="B128" s="3"/>
      <c r="C128" s="3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1"/>
      <c r="B129" s="3"/>
      <c r="C129" s="3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1"/>
      <c r="B130" s="3"/>
      <c r="C130" s="3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1"/>
      <c r="B131" s="3"/>
      <c r="C131" s="3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1"/>
      <c r="B132" s="3"/>
      <c r="C132" s="3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1"/>
      <c r="B133" s="3"/>
      <c r="C133" s="3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1"/>
      <c r="B134" s="3"/>
      <c r="C134" s="3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1"/>
      <c r="B135" s="3"/>
      <c r="C135" s="3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1"/>
      <c r="B136" s="3"/>
      <c r="C136" s="3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"/>
      <c r="B137" s="3"/>
      <c r="C137" s="3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1"/>
      <c r="B138" s="3"/>
      <c r="C138" s="3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1"/>
      <c r="B139" s="3"/>
      <c r="C139" s="3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1"/>
      <c r="B140" s="3"/>
      <c r="C140" s="3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1"/>
      <c r="B141" s="3"/>
      <c r="C141" s="3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1"/>
      <c r="B142" s="3"/>
      <c r="C142" s="3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"/>
      <c r="B143" s="3"/>
      <c r="C143" s="3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1"/>
      <c r="B144" s="3"/>
      <c r="C144" s="3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1"/>
      <c r="B145" s="3"/>
      <c r="C145" s="3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1"/>
      <c r="B146" s="3"/>
      <c r="C146" s="3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1"/>
      <c r="B147" s="3"/>
      <c r="C147" s="3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1"/>
      <c r="B148" s="3"/>
      <c r="C148" s="3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1"/>
      <c r="B149" s="3"/>
      <c r="C149" s="3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1"/>
      <c r="B150" s="3"/>
      <c r="C150" s="3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"/>
      <c r="B151" s="3"/>
      <c r="C151" s="3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1"/>
      <c r="B152" s="3"/>
      <c r="C152" s="3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1"/>
      <c r="B153" s="3"/>
      <c r="C153" s="3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"/>
      <c r="B154" s="3"/>
      <c r="C154" s="3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1"/>
      <c r="B155" s="3"/>
      <c r="C155" s="3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1"/>
      <c r="B156" s="3"/>
      <c r="C156" s="3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1"/>
      <c r="B157" s="3"/>
      <c r="C157" s="3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"/>
      <c r="B158" s="3"/>
      <c r="C158" s="3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1"/>
      <c r="B159" s="3"/>
      <c r="C159" s="3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1"/>
      <c r="B160" s="3"/>
      <c r="C160" s="3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1"/>
      <c r="B161" s="3"/>
      <c r="C161" s="3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1"/>
      <c r="B162" s="3"/>
      <c r="C162" s="3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"/>
      <c r="B163" s="3"/>
      <c r="C163" s="3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1"/>
      <c r="B164" s="3"/>
      <c r="C164" s="3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1"/>
      <c r="B165" s="3"/>
      <c r="C165" s="3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1"/>
      <c r="B166" s="3"/>
      <c r="C166" s="3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1"/>
      <c r="B167" s="3"/>
      <c r="C167" s="3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"/>
      <c r="B168" s="3"/>
      <c r="C168" s="3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1"/>
      <c r="B169" s="3"/>
      <c r="C169" s="3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1"/>
      <c r="B170" s="3"/>
      <c r="C170" s="3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1"/>
      <c r="B171" s="3"/>
      <c r="C171" s="3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1"/>
      <c r="B172" s="3"/>
      <c r="C172" s="3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"/>
      <c r="B173" s="3"/>
      <c r="C173" s="3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1"/>
      <c r="B174" s="3"/>
      <c r="C174" s="3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1"/>
      <c r="B175" s="3"/>
      <c r="C175" s="3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"/>
      <c r="B176" s="3"/>
      <c r="C176" s="3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1"/>
      <c r="B177" s="3"/>
      <c r="C177" s="3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1"/>
      <c r="B178" s="3"/>
      <c r="C178" s="3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"/>
      <c r="B179" s="3"/>
      <c r="C179" s="3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1"/>
      <c r="B180" s="3"/>
      <c r="C180" s="3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1"/>
      <c r="B181" s="3"/>
      <c r="C181" s="3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1"/>
      <c r="B182" s="3"/>
      <c r="C182" s="3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1"/>
      <c r="B183" s="3"/>
      <c r="C183" s="3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1"/>
      <c r="B184" s="3"/>
      <c r="C184" s="3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1"/>
      <c r="B185" s="3"/>
      <c r="C185" s="3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1"/>
      <c r="B186" s="3"/>
      <c r="C186" s="3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1"/>
      <c r="B187" s="3"/>
      <c r="C187" s="3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3"/>
      <c r="C188" s="3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3"/>
      <c r="C189" s="3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3"/>
      <c r="C190" s="3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3"/>
      <c r="C191" s="3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3"/>
      <c r="C192" s="3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3"/>
      <c r="C193" s="3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3"/>
      <c r="C194" s="3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3"/>
      <c r="C195" s="3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3"/>
      <c r="C196" s="3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3"/>
      <c r="C197" s="3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3"/>
      <c r="C198" s="3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3"/>
      <c r="C199" s="3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3"/>
      <c r="C200" s="3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3"/>
      <c r="C201" s="3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3"/>
      <c r="C202" s="3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3"/>
      <c r="C203" s="3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3"/>
      <c r="C204" s="3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3"/>
      <c r="C205" s="3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3"/>
      <c r="C206" s="3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3"/>
      <c r="C207" s="3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3"/>
      <c r="C208" s="3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3"/>
      <c r="C209" s="3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3"/>
      <c r="C210" s="3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3"/>
      <c r="C211" s="3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3"/>
      <c r="C212" s="3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3"/>
      <c r="C213" s="3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3"/>
      <c r="C214" s="3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3"/>
      <c r="C215" s="3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3"/>
      <c r="C216" s="3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3"/>
      <c r="C217" s="3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3"/>
      <c r="C218" s="3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3"/>
      <c r="C219" s="3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3"/>
      <c r="C220" s="3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3"/>
      <c r="C221" s="3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3"/>
      <c r="C222" s="3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3"/>
      <c r="C223" s="3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3"/>
      <c r="C224" s="3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3"/>
      <c r="C225" s="3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3"/>
      <c r="C226" s="3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3"/>
      <c r="C227" s="3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3"/>
      <c r="C228" s="3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3"/>
      <c r="C229" s="3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3"/>
      <c r="C230" s="3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3"/>
      <c r="C231" s="3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3"/>
      <c r="C232" s="3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3"/>
      <c r="C233" s="3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3"/>
      <c r="C234" s="3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3"/>
      <c r="C235" s="3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3"/>
      <c r="C236" s="3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3"/>
      <c r="C237" s="3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3"/>
      <c r="C238" s="3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3"/>
      <c r="C239" s="3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3"/>
      <c r="C240" s="3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3"/>
      <c r="C241" s="3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3"/>
      <c r="C242" s="3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3"/>
      <c r="C243" s="3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3"/>
      <c r="C244" s="3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3"/>
      <c r="C245" s="3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3"/>
      <c r="C246" s="3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3"/>
      <c r="C247" s="3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3"/>
      <c r="C248" s="3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3"/>
      <c r="C249" s="3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3"/>
      <c r="C250" s="3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3"/>
      <c r="C251" s="3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3"/>
      <c r="C252" s="3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3"/>
      <c r="C253" s="3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3"/>
      <c r="C254" s="3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3"/>
      <c r="C255" s="3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3"/>
      <c r="C256" s="3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3"/>
      <c r="C257" s="3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3"/>
      <c r="C258" s="3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3"/>
      <c r="C259" s="3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3"/>
      <c r="C260" s="3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3"/>
      <c r="C261" s="3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3"/>
      <c r="C262" s="3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3"/>
      <c r="C263" s="3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3"/>
      <c r="C264" s="3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3"/>
      <c r="C265" s="3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3"/>
      <c r="C266" s="3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3"/>
      <c r="C267" s="3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3"/>
      <c r="C268" s="3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3"/>
      <c r="C269" s="3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3"/>
      <c r="C270" s="3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3"/>
      <c r="C271" s="3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3"/>
      <c r="C272" s="3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3"/>
      <c r="C273" s="3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3"/>
      <c r="C274" s="3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3"/>
      <c r="C275" s="3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3"/>
      <c r="C276" s="3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3"/>
      <c r="C277" s="3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3"/>
      <c r="C278" s="3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3"/>
      <c r="C279" s="3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3"/>
      <c r="C280" s="3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3"/>
      <c r="C281" s="3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3"/>
      <c r="C282" s="3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3"/>
      <c r="C283" s="3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3"/>
      <c r="C284" s="3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3"/>
      <c r="C285" s="3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3"/>
      <c r="C286" s="3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3"/>
      <c r="C287" s="3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3"/>
      <c r="C288" s="3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3"/>
      <c r="C289" s="3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3"/>
      <c r="C290" s="3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3"/>
      <c r="C291" s="3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3"/>
      <c r="C292" s="3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3"/>
      <c r="C293" s="3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3"/>
      <c r="C294" s="3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3"/>
      <c r="C295" s="3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3"/>
      <c r="C296" s="3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3"/>
      <c r="C297" s="3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3"/>
      <c r="C298" s="3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3"/>
      <c r="C299" s="3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3"/>
      <c r="C300" s="3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3"/>
      <c r="C301" s="3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3"/>
      <c r="C302" s="3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3"/>
      <c r="C303" s="3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3"/>
      <c r="C304" s="3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3"/>
      <c r="C305" s="3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3"/>
      <c r="C306" s="3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3"/>
      <c r="C307" s="3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3"/>
      <c r="C308" s="3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3"/>
      <c r="C309" s="3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3"/>
      <c r="C310" s="3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3"/>
      <c r="C311" s="3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3"/>
      <c r="C312" s="3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3"/>
      <c r="C313" s="3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3"/>
      <c r="C314" s="3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3"/>
      <c r="C315" s="3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3"/>
      <c r="C316" s="3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3"/>
      <c r="C317" s="3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3"/>
      <c r="C318" s="3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3"/>
      <c r="C319" s="3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3"/>
      <c r="C320" s="3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3"/>
      <c r="C321" s="3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3"/>
      <c r="C322" s="3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3"/>
      <c r="C323" s="3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3"/>
      <c r="C324" s="3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3"/>
      <c r="C325" s="3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3"/>
      <c r="C326" s="3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3"/>
      <c r="C327" s="3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3"/>
      <c r="C328" s="3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3"/>
      <c r="C329" s="3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3"/>
      <c r="C330" s="3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3"/>
      <c r="C331" s="3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3"/>
      <c r="C332" s="3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3"/>
      <c r="C333" s="3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3"/>
      <c r="C334" s="3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3"/>
      <c r="C335" s="3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3"/>
      <c r="C336" s="3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3"/>
      <c r="C337" s="3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3"/>
      <c r="C338" s="3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3"/>
      <c r="C339" s="3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3"/>
      <c r="C340" s="3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3"/>
      <c r="C341" s="3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3"/>
      <c r="C342" s="3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3"/>
      <c r="C343" s="3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3"/>
      <c r="C344" s="3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3"/>
      <c r="C345" s="3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3"/>
      <c r="C346" s="3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3"/>
      <c r="C347" s="3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3"/>
      <c r="C348" s="3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3"/>
      <c r="C349" s="3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3"/>
      <c r="C350" s="3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3"/>
      <c r="C351" s="3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3"/>
      <c r="C352" s="3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3"/>
      <c r="C353" s="3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3"/>
      <c r="C354" s="3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3"/>
      <c r="C355" s="3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3"/>
      <c r="C356" s="3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3"/>
      <c r="C357" s="3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3"/>
      <c r="C358" s="3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3"/>
      <c r="C359" s="3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3"/>
      <c r="C360" s="3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3"/>
      <c r="C361" s="3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3"/>
      <c r="C362" s="3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3"/>
      <c r="C363" s="3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3"/>
      <c r="C364" s="3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3"/>
      <c r="C365" s="3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3"/>
      <c r="C366" s="3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3"/>
      <c r="C367" s="3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3"/>
      <c r="C368" s="3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3"/>
      <c r="C369" s="3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3"/>
      <c r="C370" s="3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3"/>
      <c r="C371" s="3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3"/>
      <c r="C372" s="3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3"/>
      <c r="C373" s="3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3"/>
      <c r="C374" s="3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3"/>
      <c r="C375" s="3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3"/>
      <c r="C376" s="3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3"/>
      <c r="C377" s="3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3"/>
      <c r="C378" s="3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3"/>
      <c r="C379" s="3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3"/>
      <c r="C380" s="3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3"/>
      <c r="C381" s="3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3"/>
      <c r="C382" s="3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3"/>
      <c r="C383" s="3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3"/>
      <c r="C384" s="3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3"/>
      <c r="C385" s="3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3"/>
      <c r="C386" s="3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3"/>
      <c r="C387" s="3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3"/>
      <c r="C388" s="3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3"/>
      <c r="C389" s="3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3"/>
      <c r="C390" s="3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3"/>
      <c r="C391" s="3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3"/>
      <c r="C392" s="3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3"/>
      <c r="C393" s="3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3"/>
      <c r="C394" s="3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3"/>
      <c r="C395" s="3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3"/>
      <c r="C396" s="3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3"/>
      <c r="C397" s="3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3"/>
      <c r="C398" s="3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3"/>
      <c r="C399" s="3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3"/>
      <c r="C400" s="3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3"/>
      <c r="C401" s="3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3"/>
      <c r="C402" s="3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3"/>
      <c r="C403" s="3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3"/>
      <c r="C404" s="3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3"/>
      <c r="C405" s="3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3"/>
      <c r="C406" s="3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3"/>
      <c r="C407" s="3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3"/>
      <c r="C408" s="3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3"/>
      <c r="C409" s="3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3"/>
      <c r="C410" s="3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3"/>
      <c r="C411" s="3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3"/>
      <c r="C412" s="3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3"/>
      <c r="C413" s="3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3"/>
      <c r="C414" s="3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3"/>
      <c r="C415" s="3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3"/>
      <c r="C416" s="3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3"/>
      <c r="C417" s="3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3"/>
      <c r="C418" s="3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3"/>
      <c r="C419" s="3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3"/>
      <c r="C420" s="3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3"/>
      <c r="C421" s="3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3"/>
      <c r="C422" s="3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3"/>
      <c r="C423" s="3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3"/>
      <c r="C424" s="3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3"/>
      <c r="C425" s="3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3"/>
      <c r="C426" s="3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3"/>
      <c r="C427" s="3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3"/>
      <c r="C428" s="3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3"/>
      <c r="C429" s="3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3"/>
      <c r="C430" s="3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3"/>
      <c r="C431" s="3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3"/>
      <c r="C432" s="3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3"/>
      <c r="C433" s="3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3"/>
      <c r="C434" s="3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3"/>
      <c r="C435" s="3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3"/>
      <c r="C436" s="3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3"/>
      <c r="C437" s="3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3"/>
      <c r="C438" s="3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3"/>
      <c r="C439" s="3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3"/>
      <c r="C440" s="3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3"/>
      <c r="C441" s="3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3"/>
      <c r="C442" s="3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3"/>
      <c r="C443" s="3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3"/>
      <c r="C444" s="3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3"/>
      <c r="C445" s="3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3"/>
      <c r="C446" s="3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3"/>
      <c r="C447" s="3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3"/>
      <c r="C448" s="3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3"/>
      <c r="C449" s="3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3"/>
      <c r="C450" s="3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3"/>
      <c r="C451" s="3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3"/>
      <c r="C452" s="3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3"/>
      <c r="C453" s="3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3"/>
      <c r="C454" s="3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3"/>
      <c r="C455" s="3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3"/>
      <c r="C456" s="3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3"/>
      <c r="C457" s="3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3"/>
      <c r="C458" s="3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3"/>
      <c r="C459" s="3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3"/>
      <c r="C460" s="3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3"/>
      <c r="C461" s="3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3"/>
      <c r="C462" s="3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3"/>
      <c r="C463" s="3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3"/>
      <c r="C464" s="3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3"/>
      <c r="C465" s="3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3"/>
      <c r="C466" s="3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3"/>
      <c r="C467" s="3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3"/>
      <c r="C468" s="3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3"/>
      <c r="C469" s="3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3"/>
      <c r="C470" s="3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3"/>
      <c r="C471" s="3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3"/>
      <c r="C472" s="3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3"/>
      <c r="C473" s="3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3"/>
      <c r="C474" s="3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3"/>
      <c r="C475" s="3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3"/>
      <c r="C476" s="3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3"/>
      <c r="C477" s="3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3"/>
      <c r="C478" s="3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3"/>
      <c r="C479" s="3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3"/>
      <c r="C480" s="3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3"/>
      <c r="C481" s="3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3"/>
      <c r="C482" s="3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3"/>
      <c r="C483" s="3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3"/>
      <c r="C484" s="3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3"/>
      <c r="C485" s="3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3"/>
      <c r="C486" s="3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3"/>
      <c r="C487" s="3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3"/>
      <c r="C488" s="3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3"/>
      <c r="C489" s="3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3"/>
      <c r="C490" s="3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3"/>
      <c r="C491" s="3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3"/>
      <c r="C492" s="3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3"/>
      <c r="C493" s="3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3"/>
      <c r="C494" s="3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3"/>
      <c r="C495" s="3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3"/>
      <c r="C496" s="3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3"/>
      <c r="C497" s="3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3"/>
      <c r="C498" s="3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3"/>
      <c r="C499" s="3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3"/>
      <c r="C500" s="3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3"/>
      <c r="C501" s="3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3"/>
      <c r="C502" s="3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3"/>
      <c r="C503" s="3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3"/>
      <c r="C504" s="3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3"/>
      <c r="C505" s="3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3"/>
      <c r="C506" s="3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3"/>
      <c r="C507" s="3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3"/>
      <c r="C508" s="3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3"/>
      <c r="C509" s="3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3"/>
      <c r="C510" s="3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3"/>
      <c r="C511" s="3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3"/>
      <c r="C512" s="3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3"/>
      <c r="C513" s="3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3"/>
      <c r="C514" s="3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3"/>
      <c r="C515" s="3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3"/>
      <c r="C516" s="3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3"/>
      <c r="C517" s="3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3"/>
      <c r="C518" s="3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3"/>
      <c r="C519" s="3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3"/>
      <c r="C520" s="3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3"/>
      <c r="C521" s="3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3"/>
      <c r="C522" s="3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3"/>
      <c r="C523" s="3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3"/>
      <c r="C524" s="3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3"/>
      <c r="C525" s="3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3"/>
      <c r="C526" s="3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3"/>
      <c r="C527" s="3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3"/>
      <c r="C528" s="3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3"/>
      <c r="C529" s="3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3"/>
      <c r="C530" s="3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3"/>
      <c r="C531" s="3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3"/>
      <c r="C532" s="3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3"/>
      <c r="C533" s="3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3"/>
      <c r="C534" s="3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3"/>
      <c r="C535" s="3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3"/>
      <c r="C536" s="3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3"/>
      <c r="C537" s="3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3"/>
      <c r="C538" s="3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3"/>
      <c r="C539" s="3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3"/>
      <c r="C540" s="3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3"/>
      <c r="C541" s="3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3"/>
      <c r="C542" s="3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3"/>
      <c r="C543" s="3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3"/>
      <c r="C544" s="3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3"/>
      <c r="C545" s="3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3"/>
      <c r="C546" s="3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3"/>
      <c r="C547" s="3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3"/>
      <c r="C548" s="3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3"/>
      <c r="C549" s="3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3"/>
      <c r="C550" s="3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3"/>
      <c r="C551" s="3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3"/>
      <c r="C552" s="3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3"/>
      <c r="C553" s="3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3"/>
      <c r="C554" s="3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3"/>
      <c r="C555" s="3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3"/>
      <c r="C556" s="3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3"/>
      <c r="C557" s="3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3"/>
      <c r="C558" s="3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3"/>
      <c r="C559" s="3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3"/>
      <c r="C560" s="3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3"/>
      <c r="C561" s="3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3"/>
      <c r="C562" s="3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3"/>
      <c r="C563" s="3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3"/>
      <c r="C564" s="3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3"/>
      <c r="C565" s="3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3"/>
      <c r="C566" s="3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3"/>
      <c r="C567" s="3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3"/>
      <c r="C568" s="3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3"/>
      <c r="C569" s="3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3"/>
      <c r="C570" s="3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3"/>
      <c r="C571" s="3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3"/>
      <c r="C572" s="3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3"/>
      <c r="C573" s="3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3"/>
      <c r="C574" s="3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3"/>
      <c r="C575" s="3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3"/>
      <c r="C576" s="3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3"/>
      <c r="C577" s="3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3"/>
      <c r="C578" s="3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3"/>
      <c r="C579" s="3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3"/>
      <c r="C580" s="3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3"/>
      <c r="C581" s="3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3"/>
      <c r="C582" s="3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3"/>
      <c r="C583" s="3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3"/>
      <c r="C584" s="3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3"/>
      <c r="C585" s="3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3"/>
      <c r="C586" s="3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3"/>
      <c r="C587" s="3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3"/>
      <c r="C588" s="3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3"/>
      <c r="C589" s="3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3"/>
      <c r="C590" s="3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3"/>
      <c r="C591" s="3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3"/>
      <c r="C592" s="3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3"/>
      <c r="C593" s="3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3"/>
      <c r="C594" s="3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3"/>
      <c r="C595" s="3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3"/>
      <c r="C596" s="3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3"/>
      <c r="C597" s="3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3"/>
      <c r="C598" s="3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3"/>
      <c r="C599" s="3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3"/>
      <c r="C600" s="3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3"/>
      <c r="C601" s="3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3"/>
      <c r="C602" s="3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3"/>
      <c r="C603" s="3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3"/>
      <c r="C604" s="3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3"/>
      <c r="C605" s="3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3"/>
      <c r="C606" s="3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3"/>
      <c r="C607" s="3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3"/>
      <c r="C608" s="3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3"/>
      <c r="C609" s="3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3"/>
      <c r="C610" s="3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3"/>
      <c r="C611" s="3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3"/>
      <c r="C612" s="3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3"/>
      <c r="C613" s="3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3"/>
      <c r="C614" s="3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3"/>
      <c r="C615" s="3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3"/>
      <c r="C616" s="3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3"/>
      <c r="C617" s="3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3"/>
      <c r="C618" s="3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3"/>
      <c r="C619" s="3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3"/>
      <c r="C620" s="3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3"/>
      <c r="C621" s="3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3"/>
      <c r="C622" s="3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3"/>
      <c r="C623" s="3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3"/>
      <c r="C624" s="3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3"/>
      <c r="C625" s="3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3"/>
      <c r="C626" s="3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3"/>
      <c r="C627" s="3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3"/>
      <c r="C628" s="3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3"/>
      <c r="C629" s="3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3"/>
      <c r="C630" s="3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3"/>
      <c r="C631" s="3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3"/>
      <c r="C632" s="3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3"/>
      <c r="C633" s="3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3"/>
      <c r="C634" s="3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3"/>
      <c r="C635" s="3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3"/>
      <c r="C636" s="3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3"/>
      <c r="C637" s="3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3"/>
      <c r="C638" s="3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3"/>
      <c r="C639" s="3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3"/>
      <c r="C640" s="3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3"/>
      <c r="C641" s="3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3"/>
      <c r="C642" s="3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3"/>
      <c r="C643" s="3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3"/>
      <c r="C644" s="3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3"/>
      <c r="C645" s="3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3"/>
      <c r="C646" s="3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3"/>
      <c r="C647" s="3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3"/>
      <c r="C648" s="3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3"/>
      <c r="C649" s="3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3"/>
      <c r="C650" s="3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3"/>
      <c r="C651" s="3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3"/>
      <c r="C652" s="3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3"/>
      <c r="C653" s="3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3"/>
      <c r="C654" s="3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3"/>
      <c r="C655" s="3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3"/>
      <c r="C656" s="3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3"/>
      <c r="C657" s="3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3"/>
      <c r="C658" s="3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3"/>
      <c r="C659" s="3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3"/>
      <c r="C660" s="3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3"/>
      <c r="C661" s="3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3"/>
      <c r="C662" s="3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3"/>
      <c r="C663" s="3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3"/>
      <c r="C664" s="3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3"/>
      <c r="C665" s="3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3"/>
      <c r="C666" s="3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3"/>
      <c r="C667" s="3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3"/>
      <c r="C668" s="3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3"/>
      <c r="C669" s="3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3"/>
      <c r="C670" s="3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3"/>
      <c r="C671" s="3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3"/>
      <c r="C672" s="3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3"/>
      <c r="C673" s="3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3"/>
      <c r="C674" s="3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3"/>
      <c r="C675" s="3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3"/>
      <c r="C676" s="3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3"/>
      <c r="C677" s="3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3"/>
      <c r="C678" s="3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3"/>
      <c r="C679" s="3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3"/>
      <c r="C680" s="3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3"/>
      <c r="C681" s="3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3"/>
      <c r="C682" s="3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3"/>
      <c r="C683" s="3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3"/>
      <c r="C684" s="3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3"/>
      <c r="C685" s="3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3"/>
      <c r="C686" s="3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3"/>
      <c r="C687" s="3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3"/>
      <c r="C688" s="3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3"/>
      <c r="C689" s="3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3"/>
      <c r="C690" s="3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3"/>
      <c r="C691" s="3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3"/>
      <c r="C692" s="3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3"/>
      <c r="C693" s="3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3"/>
      <c r="C694" s="3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3"/>
      <c r="C695" s="3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3"/>
      <c r="C696" s="3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3"/>
      <c r="C697" s="3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3"/>
      <c r="C698" s="3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3"/>
      <c r="C699" s="3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3"/>
      <c r="C700" s="3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3"/>
      <c r="C701" s="3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3"/>
      <c r="C702" s="3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3"/>
      <c r="C703" s="3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3"/>
      <c r="C704" s="3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3"/>
      <c r="C705" s="3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3"/>
      <c r="C706" s="3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3"/>
      <c r="C707" s="3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3"/>
      <c r="C708" s="3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3"/>
      <c r="C709" s="3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3"/>
      <c r="C710" s="3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3"/>
      <c r="C711" s="3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3"/>
      <c r="C712" s="3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3"/>
      <c r="C713" s="3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3"/>
      <c r="C714" s="3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3"/>
      <c r="C715" s="3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3"/>
      <c r="C716" s="3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3"/>
      <c r="C717" s="3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3"/>
      <c r="C718" s="3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3"/>
      <c r="C719" s="3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3"/>
      <c r="C720" s="3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3"/>
      <c r="C721" s="3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3"/>
      <c r="C722" s="3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3"/>
      <c r="C723" s="3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3"/>
      <c r="C724" s="3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3"/>
      <c r="C725" s="3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3"/>
      <c r="C726" s="3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3"/>
      <c r="C727" s="3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3"/>
      <c r="C728" s="3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3"/>
      <c r="C729" s="3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3"/>
      <c r="C730" s="3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3"/>
      <c r="C731" s="3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3"/>
      <c r="C732" s="3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3"/>
      <c r="C733" s="3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3"/>
      <c r="C734" s="3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3"/>
      <c r="C735" s="3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3"/>
      <c r="C736" s="3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3"/>
      <c r="C737" s="3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3"/>
      <c r="C738" s="3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3"/>
      <c r="C739" s="3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3"/>
      <c r="C740" s="3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3"/>
      <c r="C741" s="3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3"/>
      <c r="C742" s="3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3"/>
      <c r="C743" s="3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3"/>
      <c r="C744" s="3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3"/>
      <c r="C745" s="3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3"/>
      <c r="C746" s="3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3"/>
      <c r="C747" s="3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3"/>
      <c r="C748" s="3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3"/>
      <c r="C749" s="3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3"/>
      <c r="C750" s="3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3"/>
      <c r="C751" s="3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3"/>
      <c r="C752" s="3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3"/>
      <c r="C753" s="3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3"/>
      <c r="C754" s="3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3"/>
      <c r="C755" s="3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3"/>
      <c r="C756" s="3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3"/>
      <c r="C757" s="3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3"/>
      <c r="C758" s="3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3"/>
      <c r="C759" s="3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3"/>
      <c r="C760" s="3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3"/>
      <c r="C761" s="3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3"/>
      <c r="C762" s="3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3"/>
      <c r="C763" s="3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3"/>
      <c r="C764" s="3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3"/>
      <c r="C765" s="3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3"/>
      <c r="C766" s="3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3"/>
      <c r="C767" s="3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3"/>
      <c r="C768" s="3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3"/>
      <c r="C769" s="3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3"/>
      <c r="C770" s="3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3"/>
      <c r="C771" s="3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3"/>
      <c r="C772" s="3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3"/>
      <c r="C773" s="3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3"/>
      <c r="C774" s="3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3"/>
      <c r="C775" s="3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3"/>
      <c r="C776" s="3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3"/>
      <c r="C777" s="3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3"/>
      <c r="C778" s="3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3"/>
      <c r="C779" s="3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3"/>
      <c r="C780" s="3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3"/>
      <c r="C781" s="3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3"/>
      <c r="C782" s="3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3"/>
      <c r="C783" s="3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3"/>
      <c r="C784" s="3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3"/>
      <c r="C785" s="3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3"/>
      <c r="C786" s="3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3"/>
      <c r="C787" s="3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3"/>
      <c r="C788" s="3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3"/>
      <c r="C789" s="3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3"/>
      <c r="C790" s="3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3"/>
      <c r="C791" s="3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3"/>
      <c r="C792" s="3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3"/>
      <c r="C793" s="3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3"/>
      <c r="C794" s="3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3"/>
      <c r="C795" s="3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3"/>
      <c r="C796" s="3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3"/>
      <c r="C797" s="3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3"/>
      <c r="C798" s="3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3"/>
      <c r="C799" s="3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3"/>
      <c r="C800" s="3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3"/>
      <c r="C801" s="3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3"/>
      <c r="C802" s="3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3"/>
      <c r="C803" s="3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3"/>
      <c r="C804" s="3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3"/>
      <c r="C805" s="3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3"/>
      <c r="C806" s="3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3"/>
      <c r="C807" s="3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3"/>
      <c r="C808" s="3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3"/>
      <c r="C809" s="3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3"/>
      <c r="C810" s="3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3"/>
      <c r="C811" s="3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3"/>
      <c r="C812" s="3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3"/>
      <c r="C813" s="3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3"/>
      <c r="C814" s="3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3"/>
      <c r="C815" s="3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3"/>
      <c r="C816" s="3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3"/>
      <c r="C817" s="3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3"/>
      <c r="C818" s="3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3"/>
      <c r="C819" s="3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3"/>
      <c r="C820" s="3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3"/>
      <c r="C821" s="3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3"/>
      <c r="C822" s="3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3"/>
      <c r="C823" s="3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3"/>
      <c r="C824" s="3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3"/>
      <c r="C825" s="3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3"/>
      <c r="C826" s="3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3"/>
      <c r="C827" s="3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3"/>
      <c r="C828" s="3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3"/>
      <c r="C829" s="3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3"/>
      <c r="C830" s="3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3"/>
      <c r="C831" s="3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3"/>
      <c r="C832" s="3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3"/>
      <c r="C833" s="3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3"/>
      <c r="C834" s="3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3"/>
      <c r="C835" s="3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3"/>
      <c r="C836" s="3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3"/>
      <c r="C837" s="3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3"/>
      <c r="C838" s="3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3"/>
      <c r="C839" s="3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3"/>
      <c r="C840" s="3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3"/>
      <c r="C841" s="3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3"/>
      <c r="C842" s="3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3"/>
      <c r="C843" s="3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3"/>
      <c r="C844" s="3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3"/>
      <c r="C845" s="3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3"/>
      <c r="C846" s="3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3"/>
      <c r="C847" s="3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3"/>
      <c r="C848" s="3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3"/>
      <c r="C849" s="3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3"/>
      <c r="C850" s="3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3"/>
      <c r="C851" s="3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3"/>
      <c r="C852" s="3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3"/>
      <c r="C853" s="3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3"/>
      <c r="C854" s="3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3"/>
      <c r="C855" s="3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3"/>
      <c r="C856" s="3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3"/>
      <c r="C857" s="3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3"/>
      <c r="C858" s="3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3"/>
      <c r="C859" s="3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3"/>
      <c r="C860" s="3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3"/>
      <c r="C861" s="3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3"/>
      <c r="C862" s="3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3"/>
      <c r="C863" s="3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3"/>
      <c r="C864" s="3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3"/>
      <c r="C865" s="3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3"/>
      <c r="C866" s="3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3"/>
      <c r="C867" s="3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3"/>
      <c r="C868" s="3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3"/>
      <c r="C869" s="3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3"/>
      <c r="C870" s="3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3"/>
      <c r="C871" s="3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3"/>
      <c r="C872" s="3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3"/>
      <c r="C873" s="3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3"/>
      <c r="C874" s="3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3"/>
      <c r="C875" s="3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3"/>
      <c r="C876" s="3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3"/>
      <c r="C877" s="3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3"/>
      <c r="C878" s="3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3"/>
      <c r="C879" s="3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3"/>
      <c r="C880" s="3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3"/>
      <c r="C881" s="3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3"/>
      <c r="C882" s="3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3"/>
      <c r="C883" s="3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3"/>
      <c r="C884" s="3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3"/>
      <c r="C885" s="3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3"/>
      <c r="C886" s="3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3"/>
      <c r="C887" s="3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3"/>
      <c r="C888" s="3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3"/>
      <c r="C889" s="3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3"/>
      <c r="C890" s="3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3"/>
      <c r="C891" s="3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3"/>
      <c r="C892" s="3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3"/>
      <c r="C893" s="3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3"/>
      <c r="C894" s="3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3"/>
      <c r="C895" s="3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3"/>
      <c r="C896" s="3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3"/>
      <c r="C897" s="3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3"/>
      <c r="C898" s="3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3"/>
      <c r="C899" s="3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3"/>
      <c r="C900" s="3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3"/>
      <c r="C901" s="3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3"/>
      <c r="C902" s="3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3"/>
      <c r="C903" s="3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3"/>
      <c r="C904" s="3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3"/>
      <c r="C905" s="3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3"/>
      <c r="C906" s="3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3"/>
      <c r="C907" s="3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3"/>
      <c r="C908" s="3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3"/>
      <c r="C909" s="3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3"/>
      <c r="C910" s="3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3"/>
      <c r="C911" s="3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3"/>
      <c r="C912" s="3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3"/>
      <c r="C913" s="3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3"/>
      <c r="C914" s="3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3"/>
      <c r="C915" s="3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3"/>
      <c r="C916" s="3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3"/>
      <c r="C917" s="3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3"/>
      <c r="C918" s="3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3"/>
      <c r="C919" s="3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3"/>
      <c r="C920" s="3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3"/>
      <c r="C921" s="3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3"/>
      <c r="C922" s="3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3"/>
      <c r="C923" s="3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3"/>
      <c r="C924" s="3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3"/>
      <c r="C925" s="3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3"/>
      <c r="C926" s="3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3"/>
      <c r="C927" s="3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3"/>
      <c r="C928" s="3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3"/>
      <c r="C929" s="3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3"/>
      <c r="C930" s="3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3"/>
      <c r="C931" s="3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3"/>
      <c r="C932" s="3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3"/>
      <c r="C933" s="3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3"/>
      <c r="C934" s="3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3"/>
      <c r="C935" s="3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3"/>
      <c r="C936" s="3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3"/>
      <c r="C937" s="3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3"/>
      <c r="C938" s="3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3"/>
      <c r="C939" s="3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3"/>
      <c r="C940" s="3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3"/>
      <c r="C941" s="3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3"/>
      <c r="C942" s="3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3"/>
      <c r="C943" s="3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3"/>
      <c r="C944" s="3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3"/>
      <c r="C945" s="3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3"/>
      <c r="C946" s="3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3"/>
      <c r="C947" s="3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3"/>
      <c r="C948" s="3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3"/>
      <c r="C949" s="3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3"/>
      <c r="C950" s="3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3"/>
      <c r="C951" s="3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3"/>
      <c r="C952" s="3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3"/>
      <c r="C953" s="3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3"/>
      <c r="C954" s="3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3"/>
      <c r="C955" s="3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3"/>
      <c r="C956" s="3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3"/>
      <c r="C957" s="3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3"/>
      <c r="C958" s="3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3"/>
      <c r="C959" s="3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3"/>
      <c r="C960" s="3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3"/>
      <c r="C961" s="3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3"/>
      <c r="C962" s="3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3"/>
      <c r="C963" s="3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3"/>
      <c r="C964" s="3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3"/>
      <c r="C965" s="3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3"/>
      <c r="C966" s="3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3"/>
      <c r="C967" s="3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3"/>
      <c r="C968" s="3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3"/>
      <c r="C969" s="3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3"/>
      <c r="C970" s="3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3"/>
      <c r="C971" s="3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3"/>
      <c r="C972" s="3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3"/>
      <c r="C973" s="3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3"/>
      <c r="C974" s="3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3"/>
      <c r="C975" s="3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3"/>
      <c r="C976" s="3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3"/>
      <c r="C977" s="3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3"/>
      <c r="C978" s="3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3"/>
      <c r="C979" s="3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3"/>
      <c r="C980" s="3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3"/>
      <c r="C981" s="3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3"/>
      <c r="C982" s="3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3"/>
      <c r="C983" s="3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3"/>
      <c r="C984" s="3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3"/>
      <c r="C985" s="3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3"/>
      <c r="C986" s="3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3"/>
      <c r="C987" s="3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3"/>
      <c r="C988" s="3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3"/>
      <c r="C989" s="3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3"/>
      <c r="C990" s="3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3"/>
      <c r="C991" s="3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3"/>
      <c r="C992" s="3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3"/>
      <c r="C993" s="3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3"/>
      <c r="C994" s="3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autoFilter ref="A3:Q23" xr:uid="{00000000-0009-0000-0000-000000000000}"/>
  <mergeCells count="2">
    <mergeCell ref="A1:Q1"/>
    <mergeCell ref="K2:M2"/>
  </mergeCells>
  <phoneticPr fontId="10" type="noConversion"/>
  <pageMargins left="0.7" right="0.7" top="0.75" bottom="0.75" header="0" footer="0"/>
  <pageSetup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adriana.ortiz</dc:creator>
  <cp:keywords/>
  <dc:description/>
  <cp:lastModifiedBy>David Sanchez</cp:lastModifiedBy>
  <cp:revision/>
  <cp:lastPrinted>2025-07-11T20:34:03Z</cp:lastPrinted>
  <dcterms:created xsi:type="dcterms:W3CDTF">2024-04-08T20:30:24Z</dcterms:created>
  <dcterms:modified xsi:type="dcterms:W3CDTF">2026-01-26T15:02:33Z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