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8_{85864F1C-053A-4BE5-90D9-D12AAE89136D}" xr6:coauthVersionLast="47" xr6:coauthVersionMax="47" xr10:uidLastSave="{00000000-0000-0000-0000-000000000000}"/>
  <bookViews>
    <workbookView xWindow="855" yWindow="0" windowWidth="27945" windowHeight="15480" xr2:uid="{00000000-000D-0000-FFFF-FFFF00000000}"/>
  </bookViews>
  <sheets>
    <sheet name="INR" sheetId="5" r:id="rId1"/>
    <sheet name="Hoja1" sheetId="7" state="hidden" r:id="rId2"/>
  </sheets>
  <externalReferences>
    <externalReference r:id="rId3"/>
  </externalReference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5" l="1"/>
  <c r="R8" i="5"/>
  <c r="R13" i="5" l="1"/>
  <c r="U8" i="5"/>
  <c r="I15" i="5" l="1"/>
  <c r="J15" i="5" s="1"/>
  <c r="I6" i="5"/>
  <c r="R6" i="5" l="1"/>
  <c r="U6" i="5" l="1"/>
  <c r="R14" i="5"/>
  <c r="R12" i="5"/>
  <c r="R11" i="5"/>
  <c r="R9" i="5"/>
  <c r="R7" i="5"/>
  <c r="V6" i="5"/>
  <c r="I14" i="5" l="1"/>
  <c r="J14" i="5" s="1"/>
  <c r="I13" i="5"/>
  <c r="J13" i="5" s="1"/>
  <c r="I12" i="5"/>
  <c r="J12" i="5" s="1"/>
  <c r="I11" i="5"/>
  <c r="J11" i="5" s="1"/>
  <c r="I10" i="5"/>
  <c r="J10" i="5" s="1"/>
  <c r="I9" i="5"/>
  <c r="J9" i="5" s="1"/>
  <c r="I8" i="5"/>
  <c r="J8" i="5" s="1"/>
  <c r="F14" i="5"/>
  <c r="F13" i="5"/>
  <c r="F12" i="5"/>
  <c r="F11" i="5"/>
  <c r="F9" i="5"/>
  <c r="F7" i="5"/>
  <c r="F6" i="5"/>
  <c r="U14" i="5"/>
  <c r="U9" i="5"/>
  <c r="U7" i="5"/>
  <c r="U5" i="5" l="1"/>
  <c r="U15" i="5"/>
  <c r="U10" i="5"/>
  <c r="U11" i="5"/>
  <c r="U13" i="5"/>
  <c r="U12" i="5"/>
  <c r="V11" i="5"/>
  <c r="V12" i="5"/>
  <c r="V14" i="5"/>
  <c r="V13" i="5"/>
  <c r="V7" i="5"/>
  <c r="V10" i="5"/>
  <c r="V9" i="5"/>
  <c r="V8" i="5"/>
  <c r="V5" i="5"/>
</calcChain>
</file>

<file path=xl/sharedStrings.xml><?xml version="1.0" encoding="utf-8"?>
<sst xmlns="http://schemas.openxmlformats.org/spreadsheetml/2006/main" count="200" uniqueCount="119">
  <si>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</si>
  <si>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</si>
  <si>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</si>
  <si>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</si>
  <si>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</si>
  <si>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</si>
  <si>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</si>
  <si>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</si>
  <si>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</si>
  <si>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</si>
  <si>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</si>
  <si>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</si>
  <si>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</si>
  <si>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</si>
  <si>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</si>
  <si>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</si>
  <si>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</si>
  <si>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</si>
  <si>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</si>
  <si>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</si>
  <si>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</si>
  <si>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</si>
  <si>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</si>
  <si>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</si>
  <si>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</si>
  <si>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</si>
  <si>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</si>
  <si>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</si>
  <si>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</si>
  <si>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</si>
  <si>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</si>
  <si>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</si>
  <si>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</si>
  <si>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</si>
  <si>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</si>
  <si>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</si>
  <si>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</si>
  <si>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</si>
  <si>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</si>
  <si>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</si>
  <si>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</si>
  <si>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</si>
  <si>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</si>
  <si>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</si>
  <si>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</si>
  <si>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</si>
  <si>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</si>
  <si>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</si>
  <si>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</si>
  <si>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</si>
  <si>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</si>
  <si>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</si>
  <si>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</si>
  <si>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</si>
  <si>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</si>
  <si>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</si>
  <si>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</si>
  <si>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</si>
  <si>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</si>
  <si>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CONTRIBUIR A UN LEON SALUDABLE</t>
  </si>
  <si>
    <t>2.1.1</t>
  </si>
  <si>
    <t>SIAP</t>
  </si>
  <si>
    <t>Toneladas de residuos solidos urbanos de tipo domiciliario recolecatadas en comunidades rurales</t>
  </si>
  <si>
    <t>Imagen urbana conservada.</t>
  </si>
  <si>
    <t>Rutas de aseo poligonos</t>
  </si>
  <si>
    <t xml:space="preserve">Rutas de aseo contenedores </t>
  </si>
  <si>
    <t>Lixiviado tratado.</t>
  </si>
  <si>
    <t>SI</t>
  </si>
  <si>
    <t>Fin</t>
  </si>
  <si>
    <t>Contribuir a un León saludable y sustentable, mediante la disminución de la contaminación ambiental por residuos sólidos urbanos.</t>
  </si>
  <si>
    <t>Índice de competitividad de acuerdo al IMCO, de la posición en el subíndice manejo sustentable del medio ambiente.</t>
  </si>
  <si>
    <t>(PCP*POR)/CO</t>
  </si>
  <si>
    <t>Porcentaje de calificación pretendida * posición obtenida en el ranking/ porcentaje de calificación obtenida</t>
  </si>
  <si>
    <t xml:space="preserve">Actividad </t>
  </si>
  <si>
    <t>Porcentade de toneladas de residuos sólidos urbanos recolectadas en casa habitación</t>
  </si>
  <si>
    <t>(TRSUR/TRSUG)*100</t>
  </si>
  <si>
    <t>(toneladas de resiudos sólidos urbanos recolectados en casa habitación por el SIAP /toneladas de residuos sólidos urbanos generados en zona de casa habitación)*100</t>
  </si>
  <si>
    <t xml:space="preserve">Componente </t>
  </si>
  <si>
    <t>Porcentaje de mts2 limpiados en espacios públicos.</t>
  </si>
  <si>
    <t>(MLEP/MEPIRS)*100</t>
  </si>
  <si>
    <t>(mts2 limpiados en espacios públicos /mts2 de espacios público impactados por residuos sólidos)*100</t>
  </si>
  <si>
    <t>Componente</t>
  </si>
  <si>
    <t>Porcentaje de Kilometros barridos en vialidades.</t>
  </si>
  <si>
    <t>(KBPV/KPBYA)*100.</t>
  </si>
  <si>
    <t>(km barridos en principales vialidades /km de princiaples bulevares y avenidas)*100.</t>
  </si>
  <si>
    <t>Porcentaje de litros de lixiviado tratado</t>
  </si>
  <si>
    <t>(LLTM/LLPM)*100</t>
  </si>
  <si>
    <t>(litros de lixiviado tratado mensualmente/litros de lixiviados programados mensualmente)*100</t>
  </si>
  <si>
    <t>2.1.2</t>
  </si>
  <si>
    <t>(TRSUR/TRSUG)*99</t>
  </si>
  <si>
    <t>(toneladas de resiudos sólidos urbanos recolectados en casa habitación por el SIAP /toneladas de residuos sólidos urbanos generados en zona de casa habitación)*99</t>
  </si>
  <si>
    <t>(MLEP/MEPIRS)*101</t>
  </si>
  <si>
    <t>(mts2 limpiados en espacios públicos /mts2 de espacios público impactados por residuos sólidos)*101</t>
  </si>
  <si>
    <t xml:space="preserve">Toneladas de residuos solidos urbanos de tipo domiciliario </t>
  </si>
  <si>
    <t>indice</t>
  </si>
  <si>
    <t>toneladas</t>
  </si>
  <si>
    <t>mts 2</t>
  </si>
  <si>
    <t>km</t>
  </si>
  <si>
    <t>litros</t>
  </si>
  <si>
    <t>I</t>
  </si>
  <si>
    <t>KIF1P1C1</t>
  </si>
  <si>
    <t>KIF1P1C2</t>
  </si>
  <si>
    <t>KIF1P1C3</t>
  </si>
  <si>
    <t>KIF1P1C4</t>
  </si>
  <si>
    <t>KIF1P1C5</t>
  </si>
  <si>
    <t>KIF1P1C6</t>
  </si>
  <si>
    <t>KIF1P1C7</t>
  </si>
  <si>
    <t>KIF1P1C8</t>
  </si>
  <si>
    <t>P26  Recolección de Residuos sólidos en la vía pública  generados en casa habitación.</t>
  </si>
  <si>
    <t>P26 Recolección de Residuos sólidos en la vía pública  generados en casa habitación.</t>
  </si>
  <si>
    <t>P28 Acciones en materia de limpieza integral de la ciudad realizada</t>
  </si>
  <si>
    <t>P28 Barrido de las Principales vialidades de la ciudad.</t>
  </si>
  <si>
    <t>P 29 Acciones en materia de limpieza integral de la ciudad realizada</t>
  </si>
  <si>
    <t>P31 Tratamiento de Lixiviados.</t>
  </si>
  <si>
    <t>Vialidades camellones y plazas públicas municipales Limpiados (ZB)</t>
  </si>
  <si>
    <t>Vialidades baldios áreas de donación y arroyos limpiados (RAE)</t>
  </si>
  <si>
    <t>Áreas de uso común municipal limpiadas ©</t>
  </si>
  <si>
    <t>Rutas 24/7</t>
  </si>
  <si>
    <t>SISTEMA INTEGRAL DE ASEO ,PUBLICO DE LEON GUANAJUARO
Indicadores de Resultados
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</si>
</sst>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4" fontId="7" fillId="0" borderId="2" xfId="18" applyFont="1" applyFill="1" applyBorder="1" applyAlignment="1" applyProtection="1">
      <alignment wrapText="1"/>
      <protection locked="0"/>
    </xf>
    <xf numFmtId="43" fontId="7" fillId="0" borderId="2" xfId="17" applyFont="1" applyFill="1" applyBorder="1" applyAlignment="1" applyProtection="1">
      <alignment horizontal="center" wrapText="1"/>
      <protection locked="0"/>
    </xf>
    <xf numFmtId="43" fontId="7" fillId="0" borderId="2" xfId="17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 vertical="top"/>
      <protection locked="0"/>
    </xf>
    <xf numFmtId="4" fontId="8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3" fontId="0" fillId="0" borderId="2" xfId="0" applyNumberFormat="1" applyBorder="1" applyProtection="1">
      <protection locked="0"/>
    </xf>
    <xf numFmtId="43" fontId="8" fillId="0" borderId="2" xfId="17" applyFont="1" applyFill="1" applyBorder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43" fontId="8" fillId="0" borderId="7" xfId="17" applyFont="1" applyFill="1" applyBorder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8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riana%20Ortiz\Documents\PBR\METAS\AVANCES%20DE%20META\2025\PROYECTOS%20DE%20INVERSI&#211;N\JUNIO\SIAP_MIR_Proyectos%20Inversion_SIAP_2025_V2%20SISTEMA%20CON%20CORRECCIONES.xlsx" TargetMode="External"/><Relationship Id="rId1" Type="http://schemas.openxmlformats.org/officeDocument/2006/relationships/externalLinkPath" Target="/Users/Adriana%20Ortiz/Documents/PBR/METAS/AVANCES%20DE%20META/2025/PROYECTOS%20DE%20INVERSI&#211;N/JUNIO/SIAP_MIR_Proyectos%20Inversion_SIAP_2025_V2%20SISTEMA%20CON%20CORREC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R 2025"/>
      <sheetName val="AVANCE DE METAS"/>
      <sheetName val="AVANCE PLANEACIÓN"/>
      <sheetName val="AVANCE  LIMPIA"/>
      <sheetName val="AVANCE JURIDICO"/>
      <sheetName val="AVANCE  RESIDUOS"/>
    </sheetNames>
    <sheetDataSet>
      <sheetData sheetId="0">
        <row r="8">
          <cell r="AG8">
            <v>491939.79461668944</v>
          </cell>
        </row>
        <row r="9">
          <cell r="AG9">
            <v>15500.189999999999</v>
          </cell>
        </row>
        <row r="14">
          <cell r="AG14">
            <v>7110000</v>
          </cell>
        </row>
        <row r="15">
          <cell r="AG15">
            <v>3239308.7999999993</v>
          </cell>
        </row>
        <row r="16">
          <cell r="AG16">
            <v>1012284</v>
          </cell>
        </row>
        <row r="17">
          <cell r="AG17">
            <v>1771499.4000000004</v>
          </cell>
        </row>
        <row r="18">
          <cell r="AG18">
            <v>404913.59999999992</v>
          </cell>
        </row>
        <row r="19">
          <cell r="AG19">
            <v>129780</v>
          </cell>
        </row>
        <row r="24">
          <cell r="AG24">
            <v>259560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Normal="100" workbookViewId="0">
      <selection activeCell="R10" sqref="R10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18" width="14" style="1" customWidth="1"/>
    <col min="19" max="19" width="12" style="1"/>
    <col min="20" max="20" width="13" style="1" bestFit="1" customWidth="1"/>
    <col min="21" max="21" width="12.6640625" style="1" bestFit="1" customWidth="1"/>
    <col min="22" max="22" width="13" style="1" bestFit="1" customWidth="1"/>
    <col min="23" max="23" width="14.5" customWidth="1"/>
  </cols>
  <sheetData>
    <row r="1" spans="1:23" ht="60" customHeight="1" x14ac:dyDescent="0.2">
      <c r="A1" s="21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43" t="s">
        <v>0</v>
      </c>
      <c r="B2" s="44"/>
      <c r="C2" s="44"/>
      <c r="D2" s="44"/>
      <c r="E2" s="45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46" t="s">
        <v>3</v>
      </c>
      <c r="O2" s="47"/>
      <c r="P2" s="47"/>
      <c r="Q2" s="47"/>
      <c r="R2" s="47"/>
      <c r="S2" s="47"/>
      <c r="T2" s="48"/>
      <c r="U2" s="24" t="s">
        <v>4</v>
      </c>
      <c r="V2" s="24"/>
      <c r="W2" s="24"/>
    </row>
    <row r="3" spans="1:23" ht="54.7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89.25" customHeight="1" x14ac:dyDescent="0.2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33.75" x14ac:dyDescent="0.2">
      <c r="A5" s="40" t="s">
        <v>99</v>
      </c>
      <c r="B5" s="32"/>
      <c r="C5" s="41" t="s">
        <v>59</v>
      </c>
      <c r="D5" s="33" t="s">
        <v>60</v>
      </c>
      <c r="E5" s="34" t="s">
        <v>61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35" t="s">
        <v>67</v>
      </c>
      <c r="L5" s="36" t="s">
        <v>68</v>
      </c>
      <c r="M5" s="36" t="s">
        <v>69</v>
      </c>
      <c r="N5" s="36" t="s">
        <v>70</v>
      </c>
      <c r="O5" s="36" t="s">
        <v>68</v>
      </c>
      <c r="P5" s="36" t="s">
        <v>71</v>
      </c>
      <c r="Q5" s="36" t="s">
        <v>72</v>
      </c>
      <c r="R5" s="37">
        <v>18</v>
      </c>
      <c r="S5" s="37"/>
      <c r="T5" s="37">
        <v>17</v>
      </c>
      <c r="U5" s="38">
        <f t="shared" ref="U5:U10" si="0">T5</f>
        <v>17</v>
      </c>
      <c r="V5" s="38">
        <f>R5</f>
        <v>18</v>
      </c>
      <c r="W5" s="33" t="s">
        <v>94</v>
      </c>
    </row>
    <row r="6" spans="1:23" ht="45" x14ac:dyDescent="0.2">
      <c r="A6" s="40" t="s">
        <v>99</v>
      </c>
      <c r="B6" s="37"/>
      <c r="C6" s="36" t="s">
        <v>93</v>
      </c>
      <c r="D6" s="33" t="s">
        <v>88</v>
      </c>
      <c r="E6" s="34" t="s">
        <v>61</v>
      </c>
      <c r="F6" s="29">
        <f>378013286.7+30000000</f>
        <v>408013286.69999999</v>
      </c>
      <c r="G6" s="29">
        <v>24424103.890000001</v>
      </c>
      <c r="H6" s="29">
        <v>414347120.86000001</v>
      </c>
      <c r="I6" s="29">
        <f>H6</f>
        <v>414347120.86000001</v>
      </c>
      <c r="J6" s="29">
        <v>389502064.69999999</v>
      </c>
      <c r="K6" s="35" t="s">
        <v>67</v>
      </c>
      <c r="L6" s="36" t="s">
        <v>73</v>
      </c>
      <c r="M6" s="36" t="s">
        <v>108</v>
      </c>
      <c r="N6" s="36" t="s">
        <v>74</v>
      </c>
      <c r="O6" s="36" t="s">
        <v>73</v>
      </c>
      <c r="P6" s="36" t="s">
        <v>89</v>
      </c>
      <c r="Q6" s="36" t="s">
        <v>90</v>
      </c>
      <c r="R6" s="31">
        <f>'[1]MIR 2025'!$AG$8</f>
        <v>491939.79461668944</v>
      </c>
      <c r="S6" s="30">
        <v>0</v>
      </c>
      <c r="T6" s="31">
        <v>482458.26</v>
      </c>
      <c r="U6" s="38">
        <f>T6</f>
        <v>482458.26</v>
      </c>
      <c r="V6" s="38">
        <f>R6</f>
        <v>491939.79461668944</v>
      </c>
      <c r="W6" s="33" t="s">
        <v>95</v>
      </c>
    </row>
    <row r="7" spans="1:23" ht="45" x14ac:dyDescent="0.2">
      <c r="A7" s="40" t="s">
        <v>99</v>
      </c>
      <c r="B7" s="32" t="s">
        <v>100</v>
      </c>
      <c r="C7" s="41" t="s">
        <v>62</v>
      </c>
      <c r="D7" s="33" t="s">
        <v>60</v>
      </c>
      <c r="E7" s="34" t="s">
        <v>61</v>
      </c>
      <c r="F7" s="29">
        <f>20198249.81+125975.030000001</f>
        <v>20324224.84</v>
      </c>
      <c r="G7" s="29"/>
      <c r="H7" s="29">
        <v>20324224.84</v>
      </c>
      <c r="I7" s="29">
        <v>20324224.84</v>
      </c>
      <c r="J7" s="29">
        <v>20324224.84</v>
      </c>
      <c r="K7" s="35" t="s">
        <v>67</v>
      </c>
      <c r="L7" s="36" t="s">
        <v>73</v>
      </c>
      <c r="M7" s="36" t="s">
        <v>109</v>
      </c>
      <c r="N7" s="36" t="s">
        <v>74</v>
      </c>
      <c r="O7" s="36" t="s">
        <v>73</v>
      </c>
      <c r="P7" s="36" t="s">
        <v>75</v>
      </c>
      <c r="Q7" s="36" t="s">
        <v>76</v>
      </c>
      <c r="R7" s="31">
        <f>'[1]MIR 2025'!$AG$9</f>
        <v>15500.189999999999</v>
      </c>
      <c r="S7" s="30">
        <v>0</v>
      </c>
      <c r="T7" s="31">
        <v>16454.89</v>
      </c>
      <c r="U7" s="38">
        <f t="shared" si="0"/>
        <v>16454.89</v>
      </c>
      <c r="V7" s="38">
        <f t="shared" ref="V7:V9" si="1">R7</f>
        <v>15500.189999999999</v>
      </c>
      <c r="W7" s="33" t="s">
        <v>95</v>
      </c>
    </row>
    <row r="8" spans="1:23" ht="33.75" x14ac:dyDescent="0.2">
      <c r="A8" s="40" t="s">
        <v>99</v>
      </c>
      <c r="B8" s="37" t="s">
        <v>102</v>
      </c>
      <c r="C8" s="36" t="s">
        <v>116</v>
      </c>
      <c r="D8" s="33" t="s">
        <v>60</v>
      </c>
      <c r="E8" s="34" t="s">
        <v>61</v>
      </c>
      <c r="F8" s="29">
        <v>31812486.550000001</v>
      </c>
      <c r="G8" s="29">
        <v>-8139.6</v>
      </c>
      <c r="H8" s="29">
        <v>31804346.949999999</v>
      </c>
      <c r="I8" s="29">
        <f t="shared" ref="I8:J15" si="2">H8</f>
        <v>31804346.949999999</v>
      </c>
      <c r="J8" s="29">
        <f t="shared" si="2"/>
        <v>31804346.949999999</v>
      </c>
      <c r="K8" s="35" t="s">
        <v>67</v>
      </c>
      <c r="L8" s="36" t="s">
        <v>77</v>
      </c>
      <c r="M8" s="36" t="s">
        <v>110</v>
      </c>
      <c r="N8" s="36" t="s">
        <v>78</v>
      </c>
      <c r="O8" s="36" t="s">
        <v>77</v>
      </c>
      <c r="P8" s="36" t="s">
        <v>79</v>
      </c>
      <c r="Q8" s="36" t="s">
        <v>80</v>
      </c>
      <c r="R8" s="31">
        <f>'[1]MIR 2025'!$AG$15</f>
        <v>3239308.7999999993</v>
      </c>
      <c r="S8" s="31">
        <v>0</v>
      </c>
      <c r="T8" s="31">
        <v>3241617</v>
      </c>
      <c r="U8" s="31">
        <f>T8</f>
        <v>3241617</v>
      </c>
      <c r="V8" s="38">
        <f>R8</f>
        <v>3239308.7999999993</v>
      </c>
      <c r="W8" s="33" t="s">
        <v>96</v>
      </c>
    </row>
    <row r="9" spans="1:23" ht="33.75" x14ac:dyDescent="0.2">
      <c r="A9" s="40" t="s">
        <v>99</v>
      </c>
      <c r="B9" s="32" t="s">
        <v>101</v>
      </c>
      <c r="C9" s="41" t="s">
        <v>115</v>
      </c>
      <c r="D9" s="33" t="s">
        <v>60</v>
      </c>
      <c r="E9" s="34" t="s">
        <v>61</v>
      </c>
      <c r="F9" s="29">
        <f>8041361.13+77316.5600000005</f>
        <v>8118677.6900000004</v>
      </c>
      <c r="G9" s="29"/>
      <c r="H9" s="29">
        <v>8118677.6900000004</v>
      </c>
      <c r="I9" s="29">
        <f t="shared" si="2"/>
        <v>8118677.6900000004</v>
      </c>
      <c r="J9" s="29">
        <f t="shared" si="2"/>
        <v>8118677.6900000004</v>
      </c>
      <c r="K9" s="35" t="s">
        <v>67</v>
      </c>
      <c r="L9" s="36" t="s">
        <v>77</v>
      </c>
      <c r="M9" s="36" t="s">
        <v>110</v>
      </c>
      <c r="N9" s="36" t="s">
        <v>78</v>
      </c>
      <c r="O9" s="36" t="s">
        <v>77</v>
      </c>
      <c r="P9" s="36" t="s">
        <v>79</v>
      </c>
      <c r="Q9" s="36" t="s">
        <v>80</v>
      </c>
      <c r="R9" s="31">
        <f>'[1]MIR 2025'!$AG$16</f>
        <v>1012284</v>
      </c>
      <c r="S9" s="31">
        <v>0</v>
      </c>
      <c r="T9" s="31">
        <v>868049</v>
      </c>
      <c r="U9" s="31">
        <f t="shared" si="0"/>
        <v>868049</v>
      </c>
      <c r="V9" s="38">
        <f t="shared" si="1"/>
        <v>1012284</v>
      </c>
      <c r="W9" s="33" t="s">
        <v>96</v>
      </c>
    </row>
    <row r="10" spans="1:23" ht="33.75" x14ac:dyDescent="0.2">
      <c r="A10" s="40" t="s">
        <v>99</v>
      </c>
      <c r="B10" s="37" t="s">
        <v>104</v>
      </c>
      <c r="C10" s="36" t="s">
        <v>63</v>
      </c>
      <c r="D10" s="33" t="s">
        <v>60</v>
      </c>
      <c r="E10" s="34" t="s">
        <v>61</v>
      </c>
      <c r="F10" s="29">
        <v>29046850.359999999</v>
      </c>
      <c r="G10" s="29">
        <v>-23316.74</v>
      </c>
      <c r="H10" s="29">
        <v>29023533.620000001</v>
      </c>
      <c r="I10" s="29">
        <f t="shared" si="2"/>
        <v>29023533.620000001</v>
      </c>
      <c r="J10" s="29">
        <f t="shared" si="2"/>
        <v>29023533.620000001</v>
      </c>
      <c r="K10" s="35" t="s">
        <v>67</v>
      </c>
      <c r="L10" s="36" t="s">
        <v>77</v>
      </c>
      <c r="M10" s="36" t="s">
        <v>110</v>
      </c>
      <c r="N10" s="36" t="s">
        <v>78</v>
      </c>
      <c r="O10" s="36" t="s">
        <v>77</v>
      </c>
      <c r="P10" s="36" t="s">
        <v>79</v>
      </c>
      <c r="Q10" s="36" t="s">
        <v>80</v>
      </c>
      <c r="R10" s="31">
        <f>'[1]MIR 2025'!$AG$17</f>
        <v>1771499.4000000004</v>
      </c>
      <c r="S10" s="31">
        <v>0</v>
      </c>
      <c r="T10" s="31">
        <v>1931335</v>
      </c>
      <c r="U10" s="31">
        <f t="shared" si="0"/>
        <v>1931335</v>
      </c>
      <c r="V10" s="38">
        <f>R10</f>
        <v>1771499.4000000004</v>
      </c>
      <c r="W10" s="33" t="s">
        <v>96</v>
      </c>
    </row>
    <row r="11" spans="1:23" ht="33.75" x14ac:dyDescent="0.2">
      <c r="A11" s="40" t="s">
        <v>99</v>
      </c>
      <c r="B11" s="32" t="s">
        <v>106</v>
      </c>
      <c r="C11" s="41" t="s">
        <v>64</v>
      </c>
      <c r="D11" s="33" t="s">
        <v>60</v>
      </c>
      <c r="E11" s="34" t="s">
        <v>61</v>
      </c>
      <c r="F11" s="29">
        <f>3699003.62+23177.6899999999</f>
        <v>3722181.31</v>
      </c>
      <c r="G11" s="29"/>
      <c r="H11" s="29">
        <v>3722181.31</v>
      </c>
      <c r="I11" s="29">
        <f t="shared" si="2"/>
        <v>3722181.31</v>
      </c>
      <c r="J11" s="29">
        <f t="shared" si="2"/>
        <v>3722181.31</v>
      </c>
      <c r="K11" s="35" t="s">
        <v>67</v>
      </c>
      <c r="L11" s="36" t="s">
        <v>81</v>
      </c>
      <c r="M11" s="36" t="s">
        <v>110</v>
      </c>
      <c r="N11" s="36" t="s">
        <v>78</v>
      </c>
      <c r="O11" s="36" t="s">
        <v>81</v>
      </c>
      <c r="P11" s="36" t="s">
        <v>79</v>
      </c>
      <c r="Q11" s="36" t="s">
        <v>80</v>
      </c>
      <c r="R11" s="31">
        <f>'[1]MIR 2025'!$AG$18</f>
        <v>404913.59999999992</v>
      </c>
      <c r="S11" s="31">
        <v>0</v>
      </c>
      <c r="T11" s="31">
        <v>354141</v>
      </c>
      <c r="U11" s="31">
        <f t="shared" ref="U11:U13" si="3">T11</f>
        <v>354141</v>
      </c>
      <c r="V11" s="38">
        <f t="shared" ref="V11:V13" si="4">R11</f>
        <v>404913.59999999992</v>
      </c>
      <c r="W11" s="33" t="s">
        <v>96</v>
      </c>
    </row>
    <row r="12" spans="1:23" ht="33.75" x14ac:dyDescent="0.2">
      <c r="A12" s="40" t="s">
        <v>99</v>
      </c>
      <c r="B12" s="37" t="s">
        <v>105</v>
      </c>
      <c r="C12" s="36" t="s">
        <v>65</v>
      </c>
      <c r="D12" s="33" t="s">
        <v>60</v>
      </c>
      <c r="E12" s="34" t="s">
        <v>61</v>
      </c>
      <c r="F12" s="29">
        <f>1766985.43+18043.54</f>
        <v>1785028.97</v>
      </c>
      <c r="G12" s="29"/>
      <c r="H12" s="29">
        <v>1785028.97</v>
      </c>
      <c r="I12" s="29">
        <f t="shared" si="2"/>
        <v>1785028.97</v>
      </c>
      <c r="J12" s="29">
        <f t="shared" si="2"/>
        <v>1785028.97</v>
      </c>
      <c r="K12" s="35" t="s">
        <v>67</v>
      </c>
      <c r="L12" s="36" t="s">
        <v>77</v>
      </c>
      <c r="M12" s="36" t="s">
        <v>110</v>
      </c>
      <c r="N12" s="36" t="s">
        <v>78</v>
      </c>
      <c r="O12" s="36" t="s">
        <v>77</v>
      </c>
      <c r="P12" s="36" t="s">
        <v>79</v>
      </c>
      <c r="Q12" s="36" t="s">
        <v>80</v>
      </c>
      <c r="R12" s="31">
        <f>'[1]MIR 2025'!$AG$19</f>
        <v>129780</v>
      </c>
      <c r="S12" s="31">
        <v>0</v>
      </c>
      <c r="T12" s="31">
        <v>161000</v>
      </c>
      <c r="U12" s="31">
        <f t="shared" si="3"/>
        <v>161000</v>
      </c>
      <c r="V12" s="38">
        <f t="shared" si="4"/>
        <v>129780</v>
      </c>
      <c r="W12" s="33" t="s">
        <v>96</v>
      </c>
    </row>
    <row r="13" spans="1:23" ht="22.5" x14ac:dyDescent="0.2">
      <c r="A13" s="40" t="s">
        <v>99</v>
      </c>
      <c r="B13" s="37" t="s">
        <v>103</v>
      </c>
      <c r="C13" s="36" t="s">
        <v>114</v>
      </c>
      <c r="D13" s="33" t="s">
        <v>60</v>
      </c>
      <c r="E13" s="34" t="s">
        <v>61</v>
      </c>
      <c r="F13" s="29">
        <f>78570519.88+2951867.41</f>
        <v>81522387.289999992</v>
      </c>
      <c r="G13" s="29"/>
      <c r="H13" s="29">
        <v>81522387.290000007</v>
      </c>
      <c r="I13" s="29">
        <f t="shared" si="2"/>
        <v>81522387.290000007</v>
      </c>
      <c r="J13" s="29">
        <f t="shared" si="2"/>
        <v>81522387.290000007</v>
      </c>
      <c r="K13" s="35" t="s">
        <v>67</v>
      </c>
      <c r="L13" s="36" t="s">
        <v>73</v>
      </c>
      <c r="M13" s="36" t="s">
        <v>111</v>
      </c>
      <c r="N13" s="36" t="s">
        <v>82</v>
      </c>
      <c r="O13" s="36" t="s">
        <v>73</v>
      </c>
      <c r="P13" s="36" t="s">
        <v>83</v>
      </c>
      <c r="Q13" s="36" t="s">
        <v>84</v>
      </c>
      <c r="R13" s="31">
        <f>'[1]MIR 2025'!$AG$14</f>
        <v>7110000</v>
      </c>
      <c r="S13" s="31">
        <v>0</v>
      </c>
      <c r="T13" s="31">
        <v>7109520</v>
      </c>
      <c r="U13" s="31">
        <f t="shared" si="3"/>
        <v>7109520</v>
      </c>
      <c r="V13" s="38">
        <f t="shared" si="4"/>
        <v>7110000</v>
      </c>
      <c r="W13" s="33" t="s">
        <v>97</v>
      </c>
    </row>
    <row r="14" spans="1:23" ht="33.75" x14ac:dyDescent="0.2">
      <c r="A14" s="40" t="s">
        <v>99</v>
      </c>
      <c r="B14" s="32"/>
      <c r="C14" s="41" t="s">
        <v>117</v>
      </c>
      <c r="D14" s="33" t="s">
        <v>88</v>
      </c>
      <c r="E14" s="34" t="s">
        <v>61</v>
      </c>
      <c r="F14" s="29">
        <f>4254379.9+23945.1799999997</f>
        <v>4278325.08</v>
      </c>
      <c r="G14" s="29"/>
      <c r="H14" s="29">
        <v>4278325.08</v>
      </c>
      <c r="I14" s="29">
        <f t="shared" si="2"/>
        <v>4278325.08</v>
      </c>
      <c r="J14" s="29">
        <f t="shared" si="2"/>
        <v>4278325.08</v>
      </c>
      <c r="K14" s="35" t="s">
        <v>67</v>
      </c>
      <c r="L14" s="36" t="s">
        <v>77</v>
      </c>
      <c r="M14" s="36" t="s">
        <v>112</v>
      </c>
      <c r="N14" s="36" t="s">
        <v>78</v>
      </c>
      <c r="O14" s="36" t="s">
        <v>77</v>
      </c>
      <c r="P14" s="36" t="s">
        <v>91</v>
      </c>
      <c r="Q14" s="36" t="s">
        <v>92</v>
      </c>
      <c r="R14" s="31">
        <f>'[1]MIR 2025'!$AG$24</f>
        <v>259560</v>
      </c>
      <c r="S14" s="31"/>
      <c r="T14" s="31">
        <v>251893.4</v>
      </c>
      <c r="U14" s="31">
        <f>T14</f>
        <v>251893.4</v>
      </c>
      <c r="V14" s="38">
        <f>R14</f>
        <v>259560</v>
      </c>
      <c r="W14" s="33" t="s">
        <v>96</v>
      </c>
    </row>
    <row r="15" spans="1:23" ht="23.25" thickBot="1" x14ac:dyDescent="0.25">
      <c r="A15" s="40" t="s">
        <v>99</v>
      </c>
      <c r="B15" s="32" t="s">
        <v>107</v>
      </c>
      <c r="C15" s="41" t="s">
        <v>66</v>
      </c>
      <c r="D15" s="33" t="s">
        <v>60</v>
      </c>
      <c r="E15" s="34" t="s">
        <v>61</v>
      </c>
      <c r="F15" s="29">
        <v>1199016.3700000001</v>
      </c>
      <c r="G15" s="29"/>
      <c r="H15" s="29">
        <v>0</v>
      </c>
      <c r="I15" s="29">
        <f>H15</f>
        <v>0</v>
      </c>
      <c r="J15" s="29">
        <f t="shared" si="2"/>
        <v>0</v>
      </c>
      <c r="K15" s="35" t="s">
        <v>67</v>
      </c>
      <c r="L15" s="36" t="s">
        <v>73</v>
      </c>
      <c r="M15" s="36" t="s">
        <v>113</v>
      </c>
      <c r="N15" s="36" t="s">
        <v>85</v>
      </c>
      <c r="O15" s="36" t="s">
        <v>73</v>
      </c>
      <c r="P15" s="36" t="s">
        <v>86</v>
      </c>
      <c r="Q15" s="36" t="s">
        <v>87</v>
      </c>
      <c r="R15" s="42">
        <v>4560000</v>
      </c>
      <c r="S15" s="37">
        <v>0</v>
      </c>
      <c r="T15" s="37">
        <v>0</v>
      </c>
      <c r="U15" s="38">
        <f>T15</f>
        <v>0</v>
      </c>
      <c r="V15" s="38">
        <v>0</v>
      </c>
      <c r="W15" s="33" t="s">
        <v>98</v>
      </c>
    </row>
    <row r="16" spans="1:23" x14ac:dyDescent="0.2">
      <c r="A16" s="40"/>
      <c r="B16" s="37"/>
      <c r="C16" s="36"/>
      <c r="D16" s="7"/>
      <c r="E16" s="8"/>
      <c r="F16" s="29"/>
      <c r="G16" s="29"/>
      <c r="H16" s="29"/>
      <c r="I16" s="29"/>
      <c r="J16" s="29"/>
      <c r="K16" s="35"/>
      <c r="L16" s="36"/>
      <c r="M16" s="36"/>
      <c r="N16" s="36"/>
      <c r="O16" s="36"/>
      <c r="P16" s="36"/>
      <c r="Q16" s="36"/>
      <c r="R16" s="39"/>
      <c r="S16" s="37"/>
      <c r="T16" s="37"/>
      <c r="U16" s="38"/>
      <c r="V16" s="38"/>
      <c r="W16" s="33"/>
    </row>
    <row r="17" spans="1:17" x14ac:dyDescent="0.2">
      <c r="A17" s="7"/>
      <c r="B17" s="8"/>
      <c r="C17" s="7"/>
      <c r="D17" s="7"/>
      <c r="E17" s="8"/>
      <c r="F17" s="8"/>
      <c r="G17" s="8"/>
      <c r="H17" s="8"/>
      <c r="I17" s="8"/>
      <c r="J17" s="8"/>
      <c r="K17"/>
      <c r="L17"/>
      <c r="M17"/>
      <c r="N17"/>
      <c r="O17"/>
      <c r="P17" s="6"/>
      <c r="Q17" s="6"/>
    </row>
    <row r="18" spans="1:17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17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17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17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17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/>
      <c r="L22"/>
      <c r="M22"/>
      <c r="N22"/>
      <c r="O22"/>
      <c r="P22" s="6"/>
      <c r="Q22" s="6"/>
    </row>
    <row r="23" spans="1:17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/>
      <c r="L23"/>
      <c r="M23"/>
      <c r="N23"/>
      <c r="O23"/>
      <c r="P23" s="6"/>
      <c r="Q23" s="6"/>
    </row>
    <row r="24" spans="1:17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/>
      <c r="L24"/>
      <c r="M24"/>
      <c r="N24"/>
      <c r="O24"/>
      <c r="P24" s="6"/>
      <c r="Q24" s="6"/>
    </row>
    <row r="25" spans="1:17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17" x14ac:dyDescent="0.2">
      <c r="A26" s="7"/>
      <c r="B26" s="8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17" x14ac:dyDescent="0.2">
      <c r="A27" s="7"/>
      <c r="B27" s="8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17" x14ac:dyDescent="0.2">
      <c r="A28" s="7"/>
      <c r="B28" s="8"/>
      <c r="C28" s="7"/>
      <c r="D28" s="7"/>
      <c r="E28" s="8"/>
      <c r="F28" s="8"/>
      <c r="G28" s="8"/>
      <c r="H28" s="8"/>
      <c r="I28" s="8"/>
      <c r="J28" s="8"/>
      <c r="K28" s="8"/>
      <c r="L28" s="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  <row r="37" spans="3:4" x14ac:dyDescent="0.2">
      <c r="C37"/>
      <c r="D37"/>
    </row>
  </sheetData>
  <mergeCells count="2">
    <mergeCell ref="A2:E2"/>
    <mergeCell ref="N2:T2"/>
  </mergeCells>
  <phoneticPr fontId="8" type="noConversion"/>
  <pageMargins left="0.7" right="0.7" top="0.75" bottom="0.75" header="0.3" footer="0.3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David Sanchez</cp:lastModifiedBy>
  <cp:revision/>
  <cp:lastPrinted>2025-07-11T20:36:22Z</cp:lastPrinted>
  <dcterms:created xsi:type="dcterms:W3CDTF">2014-10-22T05:35:08Z</dcterms:created>
  <dcterms:modified xsi:type="dcterms:W3CDTF">2026-01-26T15:03:23Z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